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25" windowWidth="11385" windowHeight="4665" tabRatio="249" firstSheet="6" activeTab="7"/>
  </bookViews>
  <sheets>
    <sheet name="00000000" sheetId="1" state="veryHidden" r:id="rId1"/>
    <sheet name="10000000" sheetId="2" state="veryHidden" r:id="rId2"/>
    <sheet name="XXXXXXXX" sheetId="3" state="veryHidden" r:id="rId3"/>
    <sheet name="XXXXXXX0" sheetId="4" state="veryHidden" r:id="rId4"/>
    <sheet name="XXXXXXX1" sheetId="5" state="veryHidden" r:id="rId5"/>
    <sheet name="XL4Poppy" sheetId="6" state="hidden" r:id="rId6"/>
    <sheet name="D16KX1" sheetId="7" r:id="rId7"/>
    <sheet name="D16KX2" sheetId="8" r:id="rId8"/>
    <sheet name="D16QX" sheetId="9" r:id="rId9"/>
    <sheet name="Sheet2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Builtin0" localSheetId="6" hidden="1">'D16KX1'!$A$4:$AG$45</definedName>
    <definedName name="_Builtin0" localSheetId="7" hidden="1">'D16KX2'!$A$4:$AG$50</definedName>
    <definedName name="_Builtin0" localSheetId="8" hidden="1">'D16QX'!$A$4:$AG$34</definedName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cv">'[1]gvl'!$N$17</definedName>
    <definedName name="dd1x2">'[1]gvl'!$N$9</definedName>
    <definedName name="Document_array" localSheetId="5">{"?????","DRL CO6 KY 2 (2006-2007).xls"}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nuoc">'[1]gvl'!$N$38</definedName>
    <definedName name="Poppy">'XL4Poppy'!$C$27</definedName>
    <definedName name="xm">'[1]gvl'!$N$16</definedName>
  </definedNames>
  <calcPr fullCalcOnLoad="1"/>
</workbook>
</file>

<file path=xl/comments7.xml><?xml version="1.0" encoding="utf-8"?>
<comments xmlns="http://schemas.openxmlformats.org/spreadsheetml/2006/main">
  <authors>
    <author>COMPUTER</author>
  </authors>
  <commentList>
    <comment ref="J12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0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5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-10 SLL
</t>
        </r>
      </text>
    </comment>
    <comment ref="J16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nop SLL
</t>
        </r>
      </text>
    </comment>
    <comment ref="J22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-10 SLL
</t>
        </r>
      </text>
    </comment>
  </commentList>
</comments>
</file>

<file path=xl/comments8.xml><?xml version="1.0" encoding="utf-8"?>
<comments xmlns="http://schemas.openxmlformats.org/spreadsheetml/2006/main">
  <authors>
    <author>COMPUTER</author>
  </authors>
  <commentList>
    <comment ref="J5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4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2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6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SLL
</t>
        </r>
      </text>
    </comment>
    <comment ref="J1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SLL
</t>
        </r>
      </text>
    </comment>
    <comment ref="J4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SLL
</t>
        </r>
      </text>
    </comment>
    <comment ref="J42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SLL
</t>
        </r>
      </text>
    </comment>
    <comment ref="J16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SLL
</t>
        </r>
      </text>
    </comment>
    <comment ref="J29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SLL
</t>
        </r>
      </text>
    </comment>
  </commentList>
</comments>
</file>

<file path=xl/comments9.xml><?xml version="1.0" encoding="utf-8"?>
<comments xmlns="http://schemas.openxmlformats.org/spreadsheetml/2006/main">
  <authors>
    <author>COMPUTER</author>
  </authors>
  <commentList>
    <comment ref="J12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20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25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BH, -1 k nop SLL
</t>
        </r>
      </text>
    </comment>
    <comment ref="J8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nop SLL
</t>
        </r>
      </text>
    </comment>
    <comment ref="J27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nop SLL
</t>
        </r>
      </text>
    </comment>
  </commentList>
</comments>
</file>

<file path=xl/sharedStrings.xml><?xml version="1.0" encoding="utf-8"?>
<sst xmlns="http://schemas.openxmlformats.org/spreadsheetml/2006/main" count="563" uniqueCount="374">
  <si>
    <t>TC2 (0-:-25)</t>
  </si>
  <si>
    <t>TC3 (0-:-20)</t>
  </si>
  <si>
    <t>TC5 (0-:-10)</t>
  </si>
  <si>
    <t>TB</t>
  </si>
  <si>
    <t>STT</t>
  </si>
  <si>
    <t>mã số</t>
  </si>
  <si>
    <t>tên</t>
  </si>
  <si>
    <t>GHI CHÚ</t>
  </si>
  <si>
    <t>lớp</t>
  </si>
  <si>
    <t>khoa</t>
  </si>
  <si>
    <t>Khá</t>
  </si>
  <si>
    <t>TBK</t>
  </si>
  <si>
    <t>Yếu</t>
  </si>
  <si>
    <t>Kém</t>
  </si>
  <si>
    <t>TỔNG ĐIỂM</t>
  </si>
  <si>
    <t xml:space="preserve">Họ   và  </t>
  </si>
  <si>
    <t>BẢNG TỔNG HỢP</t>
  </si>
  <si>
    <t>Tốt</t>
  </si>
  <si>
    <t>ĐRL CO5 KỲ 1 (2005-2006).xls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</si>
  <si>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</si>
  <si>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</si>
  <si>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</si>
  <si>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</si>
  <si>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</si>
  <si>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</si>
  <si>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</si>
  <si>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</si>
  <si>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</si>
  <si>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</si>
  <si>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Office\Office10\xlstart\ÿÿÿÿÿ.</t>
  </si>
  <si>
    <t>DRL CO6 KY 1 (2006-2007).xls</t>
  </si>
  <si>
    <t>ÿÿÿÿÿ</t>
  </si>
  <si>
    <t>C:\Program Files\Microsoft Office\Office\xlstart\ÿÿÿÿÿ.</t>
  </si>
  <si>
    <t>XS</t>
  </si>
  <si>
    <t>%</t>
  </si>
  <si>
    <t>SL</t>
  </si>
  <si>
    <t>XL</t>
  </si>
  <si>
    <t>DRL CO6 KY 2 (2006-2007).xls</t>
  </si>
  <si>
    <t>ht</t>
  </si>
  <si>
    <t>x.loại</t>
  </si>
  <si>
    <t>TC</t>
  </si>
  <si>
    <t>HM</t>
  </si>
  <si>
    <t>Chủ nhiệm Khoa</t>
  </si>
  <si>
    <t>TC1 (0-:-20)</t>
  </si>
  <si>
    <t>BHYT</t>
  </si>
  <si>
    <t>TC4 (0-:-25)</t>
  </si>
  <si>
    <t xml:space="preserve">Ngày         tháng          năm </t>
  </si>
  <si>
    <t>Người lập</t>
  </si>
  <si>
    <t xml:space="preserve">    Lê Thị Ngọc Thảo</t>
  </si>
  <si>
    <t>5đ</t>
  </si>
  <si>
    <t>khoa ( phụ trách lớp, ĐTN, HSV)</t>
  </si>
  <si>
    <t>khoa (HĐ phong trào)</t>
  </si>
  <si>
    <t>khoa ( HĐ học thuật)</t>
  </si>
  <si>
    <t>BẢNG TỔNG HỢP ĐIỂM RÈN LUYỆN HỌC KỲ 1  NĂM 2018-2019</t>
  </si>
  <si>
    <t>16DQ5803010039</t>
  </si>
  <si>
    <t>Lê Thị</t>
  </si>
  <si>
    <t>Đông</t>
  </si>
  <si>
    <t>16DQ5803010040</t>
  </si>
  <si>
    <t>Lê Hạnh</t>
  </si>
  <si>
    <t>Duyên</t>
  </si>
  <si>
    <t>16DQ5803010041</t>
  </si>
  <si>
    <t>Võ Nguyễn Hương</t>
  </si>
  <si>
    <t>Giang</t>
  </si>
  <si>
    <t>16DQ5803010042</t>
  </si>
  <si>
    <t>Phạm Nguyễn Hồng</t>
  </si>
  <si>
    <t>Hân</t>
  </si>
  <si>
    <t>16DQ5803010043</t>
  </si>
  <si>
    <t>Lê Thị Thanh</t>
  </si>
  <si>
    <t>Hằng</t>
  </si>
  <si>
    <t>16DQ5803010044</t>
  </si>
  <si>
    <t>Huỳnh Thị Mỹ</t>
  </si>
  <si>
    <t>Hạnh</t>
  </si>
  <si>
    <t>16DQ5803010045</t>
  </si>
  <si>
    <t>Trịnh Thị Ái</t>
  </si>
  <si>
    <t>Hoa</t>
  </si>
  <si>
    <t>16DQ5803010046</t>
  </si>
  <si>
    <t>Lê Thị Phương</t>
  </si>
  <si>
    <t>16DQ5803010047</t>
  </si>
  <si>
    <t>Đỗ Mỹ</t>
  </si>
  <si>
    <t>Hòa</t>
  </si>
  <si>
    <t>16DQ5803010049</t>
  </si>
  <si>
    <t>Nguyễn Thị Ái</t>
  </si>
  <si>
    <t>Huyền</t>
  </si>
  <si>
    <t>16DQ5803010051</t>
  </si>
  <si>
    <t>Trương Kim</t>
  </si>
  <si>
    <t>Liên</t>
  </si>
  <si>
    <t>16DQ5803010065</t>
  </si>
  <si>
    <t>Thuỷ</t>
  </si>
  <si>
    <t>16DQ5803010066</t>
  </si>
  <si>
    <t>Nguyễn Thị Thủy</t>
  </si>
  <si>
    <t>Tiên</t>
  </si>
  <si>
    <t>16DQ5803010067</t>
  </si>
  <si>
    <t>Nguyễn Thị Bích</t>
  </si>
  <si>
    <t>Trâm</t>
  </si>
  <si>
    <t>16DQ5803010068</t>
  </si>
  <si>
    <t>Nguyễn Quốc</t>
  </si>
  <si>
    <t>Trí</t>
  </si>
  <si>
    <t>16DQ5803010070</t>
  </si>
  <si>
    <t>Nguyễn</t>
  </si>
  <si>
    <t>Trung</t>
  </si>
  <si>
    <t>16DQ5803010071</t>
  </si>
  <si>
    <t>Phan Văn</t>
  </si>
  <si>
    <t>Tỷ</t>
  </si>
  <si>
    <t>16DQ5803010072</t>
  </si>
  <si>
    <t>Trương Quang</t>
  </si>
  <si>
    <t>Vân</t>
  </si>
  <si>
    <t>16DQ5803010073</t>
  </si>
  <si>
    <t>Nguyễn Thị Tường</t>
  </si>
  <si>
    <t>Vi</t>
  </si>
  <si>
    <t>16DQ5803010074</t>
  </si>
  <si>
    <t>Nguyễn Ngọc Hiền</t>
  </si>
  <si>
    <t>Vy</t>
  </si>
  <si>
    <t>16DQ5803010084</t>
  </si>
  <si>
    <t>Huỳnh Thị Bích</t>
  </si>
  <si>
    <t>16DQ5803010085</t>
  </si>
  <si>
    <t>Trần Vĩnh</t>
  </si>
  <si>
    <t>An</t>
  </si>
  <si>
    <t>16DQ5803010087</t>
  </si>
  <si>
    <t>Đoàn Minh</t>
  </si>
  <si>
    <t>Khải</t>
  </si>
  <si>
    <t>16DQ5803010089</t>
  </si>
  <si>
    <t>Nguyễn Hoàn</t>
  </si>
  <si>
    <t>Vũ</t>
  </si>
  <si>
    <t>16DQ5803010090</t>
  </si>
  <si>
    <t>Nguyễn Thị Thanh</t>
  </si>
  <si>
    <t>Trà</t>
  </si>
  <si>
    <t>16DQ5803010091</t>
  </si>
  <si>
    <t>Lê Huỳnh</t>
  </si>
  <si>
    <t>Chiến</t>
  </si>
  <si>
    <t>16DQ5803010092</t>
  </si>
  <si>
    <t>Phạm Thị Thu</t>
  </si>
  <si>
    <t>Viên</t>
  </si>
  <si>
    <t>16DQ5803010101</t>
  </si>
  <si>
    <t>Trần Xuân</t>
  </si>
  <si>
    <t>Hậu</t>
  </si>
  <si>
    <t>16DQ5803010103</t>
  </si>
  <si>
    <t>Lương Thị Kim</t>
  </si>
  <si>
    <t>Linh</t>
  </si>
  <si>
    <t>16DQ5803010052</t>
  </si>
  <si>
    <t>Nguyễn Trần</t>
  </si>
  <si>
    <t>Luật</t>
  </si>
  <si>
    <t>16DQ5803010053</t>
  </si>
  <si>
    <t>Ngô Thị Mỹ</t>
  </si>
  <si>
    <t>Nga</t>
  </si>
  <si>
    <t>16DQ5803010054</t>
  </si>
  <si>
    <t>Huỳnh Thị Hoài</t>
  </si>
  <si>
    <t>Nhã</t>
  </si>
  <si>
    <t>16DQ5803010055</t>
  </si>
  <si>
    <t>Trần Nghĩa</t>
  </si>
  <si>
    <t>Nhân</t>
  </si>
  <si>
    <t>16DQ5803010057</t>
  </si>
  <si>
    <t>Nguyễn Nữ Hoàng</t>
  </si>
  <si>
    <t>Phi</t>
  </si>
  <si>
    <t>16DQ5803010058</t>
  </si>
  <si>
    <t>Nguyễn Thị Nam</t>
  </si>
  <si>
    <t>Phương</t>
  </si>
  <si>
    <t>16DQ5803010060</t>
  </si>
  <si>
    <t>Huỳnh Thị Thanh</t>
  </si>
  <si>
    <t>Tâm</t>
  </si>
  <si>
    <t>16DQ5803010061</t>
  </si>
  <si>
    <t>Thanh</t>
  </si>
  <si>
    <t>16DQ5803010062</t>
  </si>
  <si>
    <t>Trần Thị Thu</t>
  </si>
  <si>
    <t>Thảo</t>
  </si>
  <si>
    <t>16DQ5803010063</t>
  </si>
  <si>
    <t>Thoa</t>
  </si>
  <si>
    <t>16DQ5803010064</t>
  </si>
  <si>
    <t>Nguyễn Hoài</t>
  </si>
  <si>
    <t>Thu</t>
  </si>
  <si>
    <t>Trần Thị Quỳnh Như</t>
  </si>
  <si>
    <t>LỚP D16KX2 - GVCV :  NGUYỄN NGUYÊN KHANG.</t>
  </si>
  <si>
    <t xml:space="preserve">LPSH, </t>
  </si>
  <si>
    <t xml:space="preserve">CHP, </t>
  </si>
  <si>
    <t>NGHỈ HỌC</t>
  </si>
  <si>
    <t xml:space="preserve">BT, </t>
  </si>
  <si>
    <t xml:space="preserve">LT, </t>
  </si>
  <si>
    <t xml:space="preserve">PBT, </t>
  </si>
  <si>
    <t xml:space="preserve">UV, </t>
  </si>
  <si>
    <t xml:space="preserve">LPHT, </t>
  </si>
  <si>
    <t>14DQ5802010166</t>
  </si>
  <si>
    <t>Lương Minh</t>
  </si>
  <si>
    <t>Nhật</t>
  </si>
  <si>
    <t>16DQ5803010001</t>
  </si>
  <si>
    <t>Lê Tú</t>
  </si>
  <si>
    <t>Anh</t>
  </si>
  <si>
    <t>16DQ5803010002</t>
  </si>
  <si>
    <t>Trần Lê Ánh</t>
  </si>
  <si>
    <t>Diễm</t>
  </si>
  <si>
    <t>16DQ5803010004</t>
  </si>
  <si>
    <t>Lê Thị Mỹ</t>
  </si>
  <si>
    <t>16DQ5803010006</t>
  </si>
  <si>
    <t>16DQ5803010009</t>
  </si>
  <si>
    <t>Nguyễn Thị Xuân</t>
  </si>
  <si>
    <t>16DQ5803010010</t>
  </si>
  <si>
    <t>Lê Tô</t>
  </si>
  <si>
    <t>16DQ5803010011</t>
  </si>
  <si>
    <t>Nguyễn Văn</t>
  </si>
  <si>
    <t>Huy</t>
  </si>
  <si>
    <t>16DQ5803010012</t>
  </si>
  <si>
    <t>Đỗ Nhật</t>
  </si>
  <si>
    <t>16DQ5803010013</t>
  </si>
  <si>
    <t>Võ Khắc</t>
  </si>
  <si>
    <t>Huỳnh</t>
  </si>
  <si>
    <t>16DQ5803010014</t>
  </si>
  <si>
    <t>Huỳnh Thị</t>
  </si>
  <si>
    <t>Lệ</t>
  </si>
  <si>
    <t>16DQ5803010028</t>
  </si>
  <si>
    <t>Đoàn Khả</t>
  </si>
  <si>
    <t>Thương</t>
  </si>
  <si>
    <t>16DQ5803010029</t>
  </si>
  <si>
    <t>Nguyễn Anh</t>
  </si>
  <si>
    <t>Thùy</t>
  </si>
  <si>
    <t>16DQ5803010031</t>
  </si>
  <si>
    <t>Phạm Thị Huyền</t>
  </si>
  <si>
    <t>Trang</t>
  </si>
  <si>
    <t>16DQ5803010033</t>
  </si>
  <si>
    <t>Nguyễn Thị Kim</t>
  </si>
  <si>
    <t>Trúc</t>
  </si>
  <si>
    <t>16DQ5803010035</t>
  </si>
  <si>
    <t>Nguyễn Bảo</t>
  </si>
  <si>
    <t>16DQ5803010036</t>
  </si>
  <si>
    <t>Lê Anh</t>
  </si>
  <si>
    <t>Văn</t>
  </si>
  <si>
    <t>16DQ5803010037</t>
  </si>
  <si>
    <t>Đặng Văn</t>
  </si>
  <si>
    <t>Việt</t>
  </si>
  <si>
    <t>16DQ5803010078</t>
  </si>
  <si>
    <t>Nguyễn Thị Ngọc</t>
  </si>
  <si>
    <t>16DQ5803010095</t>
  </si>
  <si>
    <t>TAYBOUNLUCK</t>
  </si>
  <si>
    <t>Linda</t>
  </si>
  <si>
    <t>16DQ5803010096</t>
  </si>
  <si>
    <t>SAYKERYACHONTOUR</t>
  </si>
  <si>
    <t>Chanthavong</t>
  </si>
  <si>
    <t>16DQ5803010097</t>
  </si>
  <si>
    <t>BRIAPOR</t>
  </si>
  <si>
    <t>Chuexiong</t>
  </si>
  <si>
    <t>16DQ5803010015</t>
  </si>
  <si>
    <t>Nguyễn Ngọc</t>
  </si>
  <si>
    <t>Lợi</t>
  </si>
  <si>
    <t>16DQ5803010016</t>
  </si>
  <si>
    <t>Hồ Thị Cẩm</t>
  </si>
  <si>
    <t>Ly</t>
  </si>
  <si>
    <t>16DQ5803010082</t>
  </si>
  <si>
    <t>Lương Khánh</t>
  </si>
  <si>
    <t>My</t>
  </si>
  <si>
    <t>16DQ5803010081</t>
  </si>
  <si>
    <t>Phan Bá</t>
  </si>
  <si>
    <t>Ngọc</t>
  </si>
  <si>
    <t>16DQ5803010017</t>
  </si>
  <si>
    <t>Lê Thanh</t>
  </si>
  <si>
    <t>Ngữ</t>
  </si>
  <si>
    <t>16DQ5803010018</t>
  </si>
  <si>
    <t>Trần Thị Hoà</t>
  </si>
  <si>
    <t>16DQ5803010019</t>
  </si>
  <si>
    <t>Nguyễn Thị Hoài</t>
  </si>
  <si>
    <t>Nhanh</t>
  </si>
  <si>
    <t>16DQ5803010020</t>
  </si>
  <si>
    <t>Nguyễn Thị Quỳnh</t>
  </si>
  <si>
    <t>Như</t>
  </si>
  <si>
    <t>16DQ5803010021</t>
  </si>
  <si>
    <t>Phan Ngọc Đề</t>
  </si>
  <si>
    <t>Phô</t>
  </si>
  <si>
    <t>16DQ5803010023</t>
  </si>
  <si>
    <t>Lê Đức</t>
  </si>
  <si>
    <t>Tài</t>
  </si>
  <si>
    <t>16DQ5803010075</t>
  </si>
  <si>
    <t>Huỳnh Văn</t>
  </si>
  <si>
    <t>16DQ5803010024</t>
  </si>
  <si>
    <t>Ngô Quốc</t>
  </si>
  <si>
    <t>Thái</t>
  </si>
  <si>
    <t>16DQ5803010025</t>
  </si>
  <si>
    <t>Thành</t>
  </si>
  <si>
    <t>16DQ5803010077</t>
  </si>
  <si>
    <t>Võ Thị Phương</t>
  </si>
  <si>
    <t>16DQ5803010026</t>
  </si>
  <si>
    <t>Dương Nhật</t>
  </si>
  <si>
    <t>Thiên</t>
  </si>
  <si>
    <t>16DQ5803010027</t>
  </si>
  <si>
    <t>Trần Lê Kim</t>
  </si>
  <si>
    <t>LỚP D16KX1 - GVCV :   VÕ LÊ DUY KHÁNH.</t>
  </si>
  <si>
    <t>16DQ5803020001</t>
  </si>
  <si>
    <t>Trần Nhật</t>
  </si>
  <si>
    <t>Bảo</t>
  </si>
  <si>
    <t>16DQ5803020002</t>
  </si>
  <si>
    <t>Nguyễn Ngọc Lan</t>
  </si>
  <si>
    <t>Chi</t>
  </si>
  <si>
    <t>16DQ5803020004</t>
  </si>
  <si>
    <t>Lương Công</t>
  </si>
  <si>
    <t>Chính</t>
  </si>
  <si>
    <t>16DQ5803020006</t>
  </si>
  <si>
    <t>Trần Quang</t>
  </si>
  <si>
    <t>Đạo</t>
  </si>
  <si>
    <t>16DQ5803020007</t>
  </si>
  <si>
    <t>Hồ Tấn</t>
  </si>
  <si>
    <t>Đạt</t>
  </si>
  <si>
    <t>16DQ5803020009</t>
  </si>
  <si>
    <t>Tạ Công</t>
  </si>
  <si>
    <t>Hiếu</t>
  </si>
  <si>
    <t>16DQ5803020010</t>
  </si>
  <si>
    <t>Hoà</t>
  </si>
  <si>
    <t>16DQ5803020011</t>
  </si>
  <si>
    <t>Nguyễn Minh</t>
  </si>
  <si>
    <t>Hoan</t>
  </si>
  <si>
    <t>16DQ5803020012</t>
  </si>
  <si>
    <t>Nguyễn Tiến</t>
  </si>
  <si>
    <t>Hưng</t>
  </si>
  <si>
    <t>16DQ5803020013</t>
  </si>
  <si>
    <t>Đinh Chính</t>
  </si>
  <si>
    <t>16DQ5803020014</t>
  </si>
  <si>
    <t>Lê Thị Hồng</t>
  </si>
  <si>
    <t>Lĩnh</t>
  </si>
  <si>
    <t>16DQ5803020024</t>
  </si>
  <si>
    <t>Nguyễn Thị Hoàng</t>
  </si>
  <si>
    <t>Tuyết</t>
  </si>
  <si>
    <t>16DQ5803020025</t>
  </si>
  <si>
    <t>16DQ5803020026</t>
  </si>
  <si>
    <t>Võ Minh</t>
  </si>
  <si>
    <t>16DQ5803020031</t>
  </si>
  <si>
    <t>Kiệt</t>
  </si>
  <si>
    <t>16DQ5803020035</t>
  </si>
  <si>
    <t>16DQ5803020015</t>
  </si>
  <si>
    <t>Huỳnh Vạn</t>
  </si>
  <si>
    <t>Năng</t>
  </si>
  <si>
    <t>16DQ5803020034</t>
  </si>
  <si>
    <t>THONEMANY</t>
  </si>
  <si>
    <t>Nat</t>
  </si>
  <si>
    <t>16DQ5803020016</t>
  </si>
  <si>
    <t>Trần Thị</t>
  </si>
  <si>
    <t>Ngà</t>
  </si>
  <si>
    <t>16DQ5803020018</t>
  </si>
  <si>
    <t>Hồ Thị</t>
  </si>
  <si>
    <t>Nhạn</t>
  </si>
  <si>
    <t>16DQ5803020019</t>
  </si>
  <si>
    <t>Lê Duy</t>
  </si>
  <si>
    <t>Nhất</t>
  </si>
  <si>
    <t>16DQ5803020033</t>
  </si>
  <si>
    <t>Trương Thị</t>
  </si>
  <si>
    <t>Ni</t>
  </si>
  <si>
    <t>16DQ5803020029</t>
  </si>
  <si>
    <t>Bùi Thị Bích</t>
  </si>
  <si>
    <t>Phượng</t>
  </si>
  <si>
    <t>16DQ5803020020</t>
  </si>
  <si>
    <t>Nguyễn Thanh</t>
  </si>
  <si>
    <t>Sang</t>
  </si>
  <si>
    <t>16DQ5803020028</t>
  </si>
  <si>
    <t>Văn Tấn</t>
  </si>
  <si>
    <t>16DQ5803020021</t>
  </si>
  <si>
    <t>Hồ Thị Như</t>
  </si>
  <si>
    <t>16DQ5803020032</t>
  </si>
  <si>
    <t>Văn Thị Minh</t>
  </si>
  <si>
    <t>Thư</t>
  </si>
  <si>
    <t>16DQ5803020022</t>
  </si>
  <si>
    <t>Lương Bảo</t>
  </si>
  <si>
    <t>Thuận</t>
  </si>
  <si>
    <t>16DQ5803020030</t>
  </si>
  <si>
    <t>16DQ5803020023</t>
  </si>
  <si>
    <t>Tuấn</t>
  </si>
  <si>
    <t>LỚP D16QX- GVCV :  LÊ THỊ ÁI NHÂN</t>
  </si>
  <si>
    <t>hsv</t>
  </si>
  <si>
    <t>Đoan TN</t>
  </si>
  <si>
    <t xml:space="preserve">UV LCĐ, </t>
  </si>
  <si>
    <t xml:space="preserve">UV LCH, </t>
  </si>
  <si>
    <t xml:space="preserve">BT, UV CH, </t>
  </si>
  <si>
    <t xml:space="preserve">BT, UV LCH, </t>
  </si>
  <si>
    <t xml:space="preserve">CHT, UV BCH, LCH, </t>
  </si>
  <si>
    <t xml:space="preserve">PCH, UVBCH, </t>
  </si>
  <si>
    <t xml:space="preserve">LPHT, UVBCH, </t>
  </si>
  <si>
    <t xml:space="preserve">CHT, UVBCH, </t>
  </si>
  <si>
    <t xml:space="preserve">LT, UVBCH, </t>
  </si>
  <si>
    <t xml:space="preserve">LPSH, UVCH, </t>
  </si>
  <si>
    <t xml:space="preserve">UVCH, UVBCH, </t>
  </si>
  <si>
    <t xml:space="preserve">PBT, UV BCH, CHT, </t>
  </si>
  <si>
    <t xml:space="preserve">LTAN,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</si>
</sst>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;[Red]0.0"/>
    <numFmt numFmtId="199" formatCode="0.00;[Red]0.00"/>
    <numFmt numFmtId="200" formatCode="mm/dd/yyyy"/>
    <numFmt numFmtId="201" formatCode="[$-409]dddd\,\ mmmm\ dd\,\ yyyy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61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8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 applyAlignment="1">
      <alignment/>
    </xf>
    <xf numFmtId="0" fontId="1" fillId="0" borderId="0" xfId="79">
      <alignment/>
      <protection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2" fontId="10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4" fillId="34" borderId="0" xfId="79" applyFont="1" applyFill="1">
      <alignment/>
      <protection/>
    </xf>
    <xf numFmtId="0" fontId="1" fillId="34" borderId="0" xfId="79" applyFill="1">
      <alignment/>
      <protection/>
    </xf>
    <xf numFmtId="0" fontId="1" fillId="35" borderId="8" xfId="79" applyFill="1" applyBorder="1">
      <alignment/>
      <protection/>
    </xf>
    <xf numFmtId="0" fontId="15" fillId="36" borderId="9" xfId="79" applyFont="1" applyFill="1" applyBorder="1" applyAlignment="1">
      <alignment horizontal="center"/>
      <protection/>
    </xf>
    <xf numFmtId="0" fontId="16" fillId="37" borderId="10" xfId="79" applyFont="1" applyFill="1" applyBorder="1" applyAlignment="1">
      <alignment horizontal="center"/>
      <protection/>
    </xf>
    <xf numFmtId="0" fontId="15" fillId="36" borderId="10" xfId="79" applyFont="1" applyFill="1" applyBorder="1" applyAlignment="1">
      <alignment horizontal="center"/>
      <protection/>
    </xf>
    <xf numFmtId="0" fontId="15" fillId="36" borderId="11" xfId="79" applyFont="1" applyFill="1" applyBorder="1" applyAlignment="1">
      <alignment horizontal="center"/>
      <protection/>
    </xf>
    <xf numFmtId="0" fontId="1" fillId="35" borderId="12" xfId="79" applyFill="1" applyBorder="1">
      <alignment/>
      <protection/>
    </xf>
    <xf numFmtId="0" fontId="1" fillId="35" borderId="13" xfId="79" applyFill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72" fontId="18" fillId="33" borderId="0" xfId="0" applyNumberFormat="1" applyFont="1" applyFill="1" applyBorder="1" applyAlignment="1">
      <alignment vertical="top"/>
    </xf>
    <xf numFmtId="0" fontId="10" fillId="33" borderId="0" xfId="0" applyFont="1" applyFill="1" applyAlignment="1">
      <alignment horizontal="center" vertical="top"/>
    </xf>
    <xf numFmtId="0" fontId="17" fillId="33" borderId="14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left" vertical="top"/>
    </xf>
    <xf numFmtId="0" fontId="12" fillId="33" borderId="14" xfId="0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20" fillId="33" borderId="14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24" fillId="33" borderId="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20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vertical="top"/>
    </xf>
    <xf numFmtId="0" fontId="18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16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/>
    </xf>
    <xf numFmtId="172" fontId="10" fillId="33" borderId="0" xfId="0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horizontal="center" vertical="top"/>
    </xf>
    <xf numFmtId="172" fontId="17" fillId="33" borderId="14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1" fontId="20" fillId="33" borderId="14" xfId="0" applyNumberFormat="1" applyFont="1" applyFill="1" applyBorder="1" applyAlignment="1">
      <alignment horizontal="center"/>
    </xf>
    <xf numFmtId="1" fontId="22" fillId="33" borderId="14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left"/>
    </xf>
    <xf numFmtId="0" fontId="23" fillId="33" borderId="0" xfId="0" applyFont="1" applyFill="1" applyBorder="1" applyAlignment="1">
      <alignment horizontal="center"/>
    </xf>
    <xf numFmtId="1" fontId="20" fillId="38" borderId="14" xfId="0" applyNumberFormat="1" applyFont="1" applyFill="1" applyBorder="1" applyAlignment="1">
      <alignment horizontal="center"/>
    </xf>
    <xf numFmtId="0" fontId="20" fillId="38" borderId="14" xfId="0" applyNumberFormat="1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11" fillId="38" borderId="0" xfId="0" applyNumberFormat="1" applyFont="1" applyFill="1" applyAlignment="1">
      <alignment/>
    </xf>
    <xf numFmtId="0" fontId="17" fillId="38" borderId="14" xfId="0" applyFont="1" applyFill="1" applyBorder="1" applyAlignment="1">
      <alignment horizontal="center" vertical="top"/>
    </xf>
    <xf numFmtId="0" fontId="17" fillId="38" borderId="15" xfId="0" applyNumberFormat="1" applyFont="1" applyFill="1" applyBorder="1" applyAlignment="1">
      <alignment horizontal="center" vertical="center"/>
    </xf>
    <xf numFmtId="1" fontId="11" fillId="39" borderId="14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39" borderId="0" xfId="0" applyFont="1" applyFill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20" fillId="33" borderId="17" xfId="0" applyNumberFormat="1" applyFont="1" applyFill="1" applyBorder="1" applyAlignment="1">
      <alignment horizontal="center"/>
    </xf>
    <xf numFmtId="1" fontId="20" fillId="33" borderId="18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20" fillId="33" borderId="0" xfId="0" applyNumberFormat="1" applyFont="1" applyFill="1" applyBorder="1" applyAlignment="1">
      <alignment horizontal="center"/>
    </xf>
    <xf numFmtId="1" fontId="20" fillId="38" borderId="0" xfId="0" applyNumberFormat="1" applyFont="1" applyFill="1" applyBorder="1" applyAlignment="1">
      <alignment horizontal="center"/>
    </xf>
    <xf numFmtId="0" fontId="20" fillId="38" borderId="17" xfId="0" applyNumberFormat="1" applyFont="1" applyFill="1" applyBorder="1" applyAlignment="1">
      <alignment horizontal="center"/>
    </xf>
    <xf numFmtId="0" fontId="17" fillId="33" borderId="19" xfId="0" applyNumberFormat="1" applyFont="1" applyFill="1" applyBorder="1" applyAlignment="1">
      <alignment/>
    </xf>
    <xf numFmtId="0" fontId="20" fillId="33" borderId="19" xfId="0" applyNumberFormat="1" applyFont="1" applyFill="1" applyBorder="1" applyAlignment="1">
      <alignment horizontal="center"/>
    </xf>
    <xf numFmtId="0" fontId="17" fillId="38" borderId="19" xfId="0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1" fontId="20" fillId="33" borderId="19" xfId="0" applyNumberFormat="1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1" fontId="26" fillId="33" borderId="0" xfId="0" applyNumberFormat="1" applyFont="1" applyFill="1" applyBorder="1" applyAlignment="1">
      <alignment horizontal="center"/>
    </xf>
    <xf numFmtId="172" fontId="18" fillId="33" borderId="0" xfId="0" applyNumberFormat="1" applyFont="1" applyFill="1" applyBorder="1" applyAlignment="1">
      <alignment horizontal="center" vertical="top"/>
    </xf>
    <xf numFmtId="1" fontId="20" fillId="38" borderId="17" xfId="0" applyNumberFormat="1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/>
    </xf>
    <xf numFmtId="49" fontId="11" fillId="38" borderId="14" xfId="0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left"/>
    </xf>
    <xf numFmtId="1" fontId="11" fillId="38" borderId="14" xfId="0" applyNumberFormat="1" applyFont="1" applyFill="1" applyBorder="1" applyAlignment="1">
      <alignment horizontal="center"/>
    </xf>
    <xf numFmtId="1" fontId="22" fillId="38" borderId="14" xfId="0" applyNumberFormat="1" applyFont="1" applyFill="1" applyBorder="1" applyAlignment="1">
      <alignment horizontal="center"/>
    </xf>
    <xf numFmtId="1" fontId="20" fillId="38" borderId="17" xfId="0" applyNumberFormat="1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left"/>
    </xf>
    <xf numFmtId="0" fontId="20" fillId="39" borderId="14" xfId="0" applyNumberFormat="1" applyFont="1" applyFill="1" applyBorder="1" applyAlignment="1">
      <alignment horizontal="center"/>
    </xf>
    <xf numFmtId="1" fontId="20" fillId="39" borderId="14" xfId="0" applyNumberFormat="1" applyFont="1" applyFill="1" applyBorder="1" applyAlignment="1">
      <alignment horizontal="center"/>
    </xf>
    <xf numFmtId="1" fontId="22" fillId="39" borderId="14" xfId="0" applyNumberFormat="1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0" fontId="24" fillId="39" borderId="0" xfId="0" applyFont="1" applyFill="1" applyBorder="1" applyAlignment="1">
      <alignment horizontal="center"/>
    </xf>
    <xf numFmtId="49" fontId="11" fillId="39" borderId="14" xfId="0" applyNumberFormat="1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 vertical="center" wrapText="1"/>
    </xf>
    <xf numFmtId="1" fontId="59" fillId="33" borderId="14" xfId="0" applyNumberFormat="1" applyFont="1" applyFill="1" applyBorder="1" applyAlignment="1">
      <alignment horizontal="center"/>
    </xf>
    <xf numFmtId="1" fontId="20" fillId="38" borderId="17" xfId="0" applyNumberFormat="1" applyFont="1" applyFill="1" applyBorder="1" applyAlignment="1">
      <alignment horizontal="center"/>
    </xf>
    <xf numFmtId="0" fontId="59" fillId="38" borderId="14" xfId="0" applyNumberFormat="1" applyFont="1" applyFill="1" applyBorder="1" applyAlignment="1">
      <alignment horizontal="center"/>
    </xf>
    <xf numFmtId="0" fontId="59" fillId="33" borderId="14" xfId="0" applyNumberFormat="1" applyFont="1" applyFill="1" applyBorder="1" applyAlignment="1">
      <alignment horizontal="center"/>
    </xf>
    <xf numFmtId="0" fontId="24" fillId="39" borderId="0" xfId="0" applyFont="1" applyFill="1" applyBorder="1" applyAlignment="1">
      <alignment horizontal="center"/>
    </xf>
    <xf numFmtId="1" fontId="20" fillId="38" borderId="17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10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right" vertical="center"/>
    </xf>
    <xf numFmtId="0" fontId="13" fillId="33" borderId="21" xfId="0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/>
    </xf>
    <xf numFmtId="0" fontId="23" fillId="33" borderId="22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28" fillId="33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REN%20LUYEN%202018-2019\KY%201\DIEM%20HOC%20TAP\D16\D16Q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REN%20LUYEN%202018-2019\KY%201\DIEM%20HOC%20TAP\D16\D16KX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REN%20LUYEN%202018-2019\KY%201\DIEM%20HOC%20TAP\D16\D16KX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REN%20LUYEN%202018-2019\KY%201\DIEM%20CONG%20DOAN%20&amp;%20HOI\DANH-S&#193;CH-T&#7892;NG-H&#7906;P-C&#193;C-HO&#7840;T-&#272;&#7896;NG-KHOA-KINH-T&#7870;-H&#7884;C-K&#7922;-1-N&#258;M-H&#7884;C-2018-2019%20(HOI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16DQ5803020001</v>
          </cell>
          <cell r="F24" t="str">
            <v>Trần Nhật</v>
          </cell>
          <cell r="M24" t="str">
            <v>Bảo</v>
          </cell>
          <cell r="T24">
            <v>2.53</v>
          </cell>
          <cell r="U24" t="str">
            <v>10</v>
          </cell>
        </row>
        <row r="25">
          <cell r="D25" t="str">
            <v>16DQ5803020002</v>
          </cell>
          <cell r="F25" t="str">
            <v>Nguyễn Ngọc Lan</v>
          </cell>
          <cell r="M25" t="str">
            <v>Chi</v>
          </cell>
          <cell r="T25">
            <v>2.41</v>
          </cell>
          <cell r="U25" t="str">
            <v>8</v>
          </cell>
        </row>
        <row r="26">
          <cell r="D26" t="str">
            <v>16DQ5803020004</v>
          </cell>
          <cell r="F26" t="str">
            <v>Lương Công</v>
          </cell>
          <cell r="M26" t="str">
            <v>Chính</v>
          </cell>
          <cell r="T26">
            <v>2.15</v>
          </cell>
          <cell r="U26" t="str">
            <v>8</v>
          </cell>
        </row>
        <row r="27">
          <cell r="D27" t="str">
            <v>16DQ5803020006</v>
          </cell>
          <cell r="F27" t="str">
            <v>Trần Quang</v>
          </cell>
          <cell r="M27" t="str">
            <v>Đạo</v>
          </cell>
          <cell r="T27">
            <v>2.26</v>
          </cell>
          <cell r="U27" t="str">
            <v>8</v>
          </cell>
        </row>
        <row r="28">
          <cell r="D28" t="str">
            <v>16DQ5803020007</v>
          </cell>
          <cell r="F28" t="str">
            <v>Hồ Tấn</v>
          </cell>
          <cell r="M28" t="str">
            <v>Đạt</v>
          </cell>
          <cell r="T28">
            <v>2.15</v>
          </cell>
          <cell r="U28" t="str">
            <v>8</v>
          </cell>
        </row>
        <row r="29">
          <cell r="D29" t="str">
            <v>16DQ5803020009</v>
          </cell>
          <cell r="F29" t="str">
            <v>Tạ Công</v>
          </cell>
          <cell r="M29" t="str">
            <v>Hiếu</v>
          </cell>
          <cell r="T29">
            <v>3.29</v>
          </cell>
          <cell r="U29" t="str">
            <v>12</v>
          </cell>
        </row>
        <row r="30">
          <cell r="D30" t="str">
            <v>16DQ5803020010</v>
          </cell>
          <cell r="F30" t="str">
            <v>Nguyễn Văn</v>
          </cell>
          <cell r="M30" t="str">
            <v>Hoà</v>
          </cell>
          <cell r="T30">
            <v>2.18</v>
          </cell>
          <cell r="U30" t="str">
            <v>8</v>
          </cell>
        </row>
        <row r="31">
          <cell r="D31" t="str">
            <v>16DQ5803020011</v>
          </cell>
          <cell r="F31" t="str">
            <v>Nguyễn Minh</v>
          </cell>
          <cell r="M31" t="str">
            <v>Hoan</v>
          </cell>
          <cell r="T31">
            <v>1.79</v>
          </cell>
          <cell r="U31" t="str">
            <v>8</v>
          </cell>
        </row>
        <row r="32">
          <cell r="D32" t="str">
            <v>16DQ5803020012</v>
          </cell>
          <cell r="F32" t="str">
            <v>Nguyễn Tiến</v>
          </cell>
          <cell r="M32" t="str">
            <v>Hưng</v>
          </cell>
          <cell r="T32">
            <v>2.53</v>
          </cell>
          <cell r="U32" t="str">
            <v>10</v>
          </cell>
        </row>
        <row r="33">
          <cell r="D33" t="str">
            <v>16DQ5803020013</v>
          </cell>
          <cell r="F33" t="str">
            <v>Đinh Chính</v>
          </cell>
          <cell r="M33" t="str">
            <v>Huy</v>
          </cell>
          <cell r="T33">
            <v>1.44</v>
          </cell>
          <cell r="U33" t="str">
            <v>0</v>
          </cell>
        </row>
        <row r="34">
          <cell r="D34" t="str">
            <v>16DQ5803020014</v>
          </cell>
          <cell r="F34" t="str">
            <v>Lê Thị Hồng</v>
          </cell>
          <cell r="M34" t="str">
            <v>Lĩnh</v>
          </cell>
          <cell r="T34">
            <v>3.53</v>
          </cell>
          <cell r="U34" t="str">
            <v>12</v>
          </cell>
        </row>
        <row r="35">
          <cell r="D35" t="str">
            <v>16DQ5803020024</v>
          </cell>
          <cell r="F35" t="str">
            <v>Nguyễn Thị Hoàng</v>
          </cell>
          <cell r="M35" t="str">
            <v>Tuyết</v>
          </cell>
          <cell r="T35">
            <v>1.82</v>
          </cell>
          <cell r="U35" t="str">
            <v>8</v>
          </cell>
        </row>
        <row r="36">
          <cell r="D36" t="str">
            <v>16DQ5803020025</v>
          </cell>
          <cell r="F36" t="str">
            <v>Phạm Thị Thu</v>
          </cell>
          <cell r="M36" t="str">
            <v>Hằng</v>
          </cell>
          <cell r="T36">
            <v>3.21</v>
          </cell>
          <cell r="U36" t="str">
            <v>12</v>
          </cell>
        </row>
        <row r="37">
          <cell r="D37" t="str">
            <v>16DQ5803020026</v>
          </cell>
          <cell r="F37" t="str">
            <v>Võ Minh</v>
          </cell>
          <cell r="M37" t="str">
            <v>Hiếu</v>
          </cell>
          <cell r="T37">
            <v>3.26</v>
          </cell>
          <cell r="U37" t="str">
            <v>12</v>
          </cell>
        </row>
        <row r="38">
          <cell r="D38" t="str">
            <v>16DQ5803020031</v>
          </cell>
          <cell r="F38" t="str">
            <v>Nguyễn Minh</v>
          </cell>
          <cell r="M38" t="str">
            <v>Kiệt</v>
          </cell>
          <cell r="T38">
            <v>1.15</v>
          </cell>
          <cell r="U38" t="str">
            <v>0</v>
          </cell>
        </row>
        <row r="39">
          <cell r="D39" t="str">
            <v>16DQ5803020035</v>
          </cell>
          <cell r="F39" t="str">
            <v>Nguyễn Ngọc</v>
          </cell>
          <cell r="M39" t="str">
            <v>Hân</v>
          </cell>
          <cell r="U39" t="str">
            <v>0</v>
          </cell>
        </row>
        <row r="40">
          <cell r="D40" t="str">
            <v>16DQ5803020015</v>
          </cell>
          <cell r="F40" t="str">
            <v>Huỳnh Vạn</v>
          </cell>
          <cell r="M40" t="str">
            <v>Năng</v>
          </cell>
          <cell r="T40">
            <v>2.85</v>
          </cell>
          <cell r="U40" t="str">
            <v>10</v>
          </cell>
        </row>
        <row r="41">
          <cell r="D41" t="str">
            <v>16DQ5803020034</v>
          </cell>
          <cell r="F41" t="str">
            <v>THONEMANY</v>
          </cell>
          <cell r="M41" t="str">
            <v>Nat</v>
          </cell>
          <cell r="T41">
            <v>0.82</v>
          </cell>
          <cell r="U41" t="str">
            <v>0</v>
          </cell>
        </row>
        <row r="42">
          <cell r="D42" t="str">
            <v>16DQ5803020016</v>
          </cell>
          <cell r="F42" t="str">
            <v>Trần Thị</v>
          </cell>
          <cell r="M42" t="str">
            <v>Ngà</v>
          </cell>
          <cell r="T42">
            <v>3.09</v>
          </cell>
          <cell r="U42" t="str">
            <v>10</v>
          </cell>
        </row>
        <row r="43">
          <cell r="D43" t="str">
            <v>16DQ5803020018</v>
          </cell>
          <cell r="F43" t="str">
            <v>Hồ Thị</v>
          </cell>
          <cell r="M43" t="str">
            <v>Nhạn</v>
          </cell>
          <cell r="T43">
            <v>3.18</v>
          </cell>
          <cell r="U43" t="str">
            <v>10</v>
          </cell>
        </row>
        <row r="44">
          <cell r="D44" t="str">
            <v>16DQ5803020019</v>
          </cell>
          <cell r="F44" t="str">
            <v>Lê Duy</v>
          </cell>
          <cell r="M44" t="str">
            <v>Nhất</v>
          </cell>
          <cell r="U44" t="str">
            <v>0</v>
          </cell>
        </row>
        <row r="45">
          <cell r="D45" t="str">
            <v>16DQ5803020033</v>
          </cell>
          <cell r="F45" t="str">
            <v>Trương Thị</v>
          </cell>
          <cell r="M45" t="str">
            <v>Ni</v>
          </cell>
          <cell r="T45">
            <v>2.35</v>
          </cell>
          <cell r="U45" t="str">
            <v>8</v>
          </cell>
        </row>
        <row r="46">
          <cell r="D46" t="str">
            <v>16DQ5803020029</v>
          </cell>
          <cell r="F46" t="str">
            <v>Bùi Thị Bích</v>
          </cell>
          <cell r="M46" t="str">
            <v>Phượng</v>
          </cell>
          <cell r="T46">
            <v>1.15</v>
          </cell>
          <cell r="U46" t="str">
            <v>0</v>
          </cell>
        </row>
        <row r="47">
          <cell r="D47" t="str">
            <v>16DQ5803020020</v>
          </cell>
          <cell r="F47" t="str">
            <v>Nguyễn Thanh</v>
          </cell>
          <cell r="M47" t="str">
            <v>Sang</v>
          </cell>
          <cell r="T47">
            <v>1.88</v>
          </cell>
          <cell r="U47" t="str">
            <v>8</v>
          </cell>
        </row>
        <row r="48">
          <cell r="D48" t="str">
            <v>16DQ5803020028</v>
          </cell>
          <cell r="F48" t="str">
            <v>Văn Tấn</v>
          </cell>
          <cell r="M48" t="str">
            <v>Tài</v>
          </cell>
          <cell r="T48">
            <v>2.15</v>
          </cell>
          <cell r="U48" t="str">
            <v>8</v>
          </cell>
        </row>
        <row r="49">
          <cell r="D49" t="str">
            <v>16DQ5803020021</v>
          </cell>
          <cell r="F49" t="str">
            <v>Hồ Thị Như</v>
          </cell>
          <cell r="M49" t="str">
            <v>Thảo</v>
          </cell>
          <cell r="T49">
            <v>2.21</v>
          </cell>
          <cell r="U49" t="str">
            <v>8</v>
          </cell>
        </row>
        <row r="50">
          <cell r="D50" t="str">
            <v>16DQ5803020032</v>
          </cell>
          <cell r="F50" t="str">
            <v>Văn Thị Minh</v>
          </cell>
          <cell r="M50" t="str">
            <v>Thư</v>
          </cell>
          <cell r="T50">
            <v>3.09</v>
          </cell>
          <cell r="U50" t="str">
            <v>10</v>
          </cell>
        </row>
        <row r="51">
          <cell r="D51" t="str">
            <v>16DQ5803020022</v>
          </cell>
          <cell r="F51" t="str">
            <v>Lương Bảo</v>
          </cell>
          <cell r="M51" t="str">
            <v>Thuận</v>
          </cell>
          <cell r="T51">
            <v>1.21</v>
          </cell>
          <cell r="U51" t="str">
            <v>0</v>
          </cell>
        </row>
        <row r="52">
          <cell r="D52" t="str">
            <v>16DQ5803020030</v>
          </cell>
          <cell r="F52" t="str">
            <v>Nguyễn Thị Bích</v>
          </cell>
          <cell r="M52" t="str">
            <v>Trà</v>
          </cell>
          <cell r="T52">
            <v>2.85</v>
          </cell>
          <cell r="U52" t="str">
            <v>10</v>
          </cell>
        </row>
        <row r="53">
          <cell r="D53" t="str">
            <v>16DQ5803020023</v>
          </cell>
          <cell r="F53" t="str">
            <v>Lê Anh</v>
          </cell>
          <cell r="M53" t="str">
            <v>Tuấn</v>
          </cell>
          <cell r="T53">
            <v>3.41</v>
          </cell>
          <cell r="U5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D26" t="str">
            <v>16DQ5803010039</v>
          </cell>
          <cell r="I26" t="str">
            <v>Lê Thị</v>
          </cell>
          <cell r="N26" t="str">
            <v>Đông</v>
          </cell>
          <cell r="S26" t="str">
            <v>Khá</v>
          </cell>
          <cell r="U26">
            <v>2.5</v>
          </cell>
          <cell r="V26" t="str">
            <v>10</v>
          </cell>
        </row>
        <row r="27">
          <cell r="D27" t="str">
            <v>16DQ5803010040</v>
          </cell>
          <cell r="I27" t="str">
            <v>Lê Hạnh</v>
          </cell>
          <cell r="N27" t="str">
            <v>Duyên</v>
          </cell>
          <cell r="S27" t="str">
            <v>Giỏi</v>
          </cell>
          <cell r="U27">
            <v>3.21</v>
          </cell>
          <cell r="V27" t="str">
            <v>12</v>
          </cell>
        </row>
        <row r="28">
          <cell r="D28" t="str">
            <v>16DQ5803010041</v>
          </cell>
          <cell r="I28" t="str">
            <v>Võ Nguyễn Hương</v>
          </cell>
          <cell r="N28" t="str">
            <v>Giang</v>
          </cell>
          <cell r="S28" t="str">
            <v>Khá</v>
          </cell>
          <cell r="U28">
            <v>2.91</v>
          </cell>
          <cell r="V28" t="str">
            <v>10</v>
          </cell>
        </row>
        <row r="29">
          <cell r="D29" t="str">
            <v>16DQ5803010042</v>
          </cell>
          <cell r="I29" t="str">
            <v>Phạm Nguyễn Hồng</v>
          </cell>
          <cell r="N29" t="str">
            <v>Hân</v>
          </cell>
          <cell r="S29" t="str">
            <v>Khá</v>
          </cell>
          <cell r="U29">
            <v>2.74</v>
          </cell>
          <cell r="V29" t="str">
            <v>10</v>
          </cell>
        </row>
        <row r="30">
          <cell r="D30" t="str">
            <v>16DQ5803010043</v>
          </cell>
          <cell r="I30" t="str">
            <v>Lê Thị Thanh</v>
          </cell>
          <cell r="N30" t="str">
            <v>Hằng</v>
          </cell>
          <cell r="S30" t="str">
            <v>Trung bình</v>
          </cell>
          <cell r="U30">
            <v>2.35</v>
          </cell>
          <cell r="V30" t="str">
            <v>8</v>
          </cell>
        </row>
        <row r="31">
          <cell r="D31" t="str">
            <v>16DQ5803010044</v>
          </cell>
          <cell r="I31" t="str">
            <v>Huỳnh Thị Mỹ</v>
          </cell>
          <cell r="N31" t="str">
            <v>Hạnh</v>
          </cell>
          <cell r="S31" t="str">
            <v>Yếu</v>
          </cell>
          <cell r="U31">
            <v>1.56</v>
          </cell>
          <cell r="V31" t="str">
            <v>8</v>
          </cell>
        </row>
        <row r="32">
          <cell r="D32" t="str">
            <v>16DQ5803010045</v>
          </cell>
          <cell r="I32" t="str">
            <v>Trịnh Thị Ái</v>
          </cell>
          <cell r="N32" t="str">
            <v>Hoa</v>
          </cell>
          <cell r="S32" t="str">
            <v>Giỏi</v>
          </cell>
          <cell r="U32">
            <v>3.24</v>
          </cell>
          <cell r="V32" t="str">
            <v>12</v>
          </cell>
        </row>
        <row r="33">
          <cell r="D33" t="str">
            <v>16DQ5803010046</v>
          </cell>
          <cell r="I33" t="str">
            <v>Lê Thị Phương</v>
          </cell>
          <cell r="N33" t="str">
            <v>Hoa</v>
          </cell>
          <cell r="S33" t="str">
            <v>Khá</v>
          </cell>
          <cell r="U33">
            <v>2.91</v>
          </cell>
          <cell r="V33" t="str">
            <v>10</v>
          </cell>
        </row>
        <row r="34">
          <cell r="D34" t="str">
            <v>16DQ5803010047</v>
          </cell>
          <cell r="I34" t="str">
            <v>Đỗ Mỹ</v>
          </cell>
          <cell r="N34" t="str">
            <v>Hòa</v>
          </cell>
          <cell r="S34" t="str">
            <v>Trung bình</v>
          </cell>
          <cell r="U34">
            <v>2.15</v>
          </cell>
          <cell r="V34" t="str">
            <v>8</v>
          </cell>
        </row>
        <row r="35">
          <cell r="D35" t="str">
            <v>16DQ5803010049</v>
          </cell>
          <cell r="I35" t="str">
            <v>Nguyễn Thị Ái</v>
          </cell>
          <cell r="N35" t="str">
            <v>Huyền</v>
          </cell>
          <cell r="S35" t="str">
            <v>Giỏi</v>
          </cell>
          <cell r="U35">
            <v>3.42</v>
          </cell>
          <cell r="V35" t="str">
            <v>12</v>
          </cell>
        </row>
        <row r="36">
          <cell r="D36" t="str">
            <v>16DQ5803010051</v>
          </cell>
          <cell r="I36" t="str">
            <v>Trương Kim</v>
          </cell>
          <cell r="N36" t="str">
            <v>Liên</v>
          </cell>
          <cell r="S36" t="str">
            <v>Yếu</v>
          </cell>
          <cell r="U36">
            <v>1.82</v>
          </cell>
          <cell r="V36" t="str">
            <v>8</v>
          </cell>
        </row>
        <row r="37">
          <cell r="D37" t="str">
            <v>16DQ5803010065</v>
          </cell>
          <cell r="I37" t="str">
            <v>Lê Thị Thanh</v>
          </cell>
          <cell r="N37" t="str">
            <v>Thuỷ</v>
          </cell>
          <cell r="S37" t="str">
            <v>Yếu</v>
          </cell>
          <cell r="U37">
            <v>0</v>
          </cell>
          <cell r="V37" t="str">
            <v>0</v>
          </cell>
        </row>
        <row r="38">
          <cell r="D38" t="str">
            <v>16DQ5803010066</v>
          </cell>
          <cell r="I38" t="str">
            <v>Nguyễn Thị Thủy</v>
          </cell>
          <cell r="N38" t="str">
            <v>Tiên</v>
          </cell>
          <cell r="S38" t="str">
            <v>Khá</v>
          </cell>
          <cell r="U38">
            <v>2.87</v>
          </cell>
          <cell r="V38" t="str">
            <v>10</v>
          </cell>
        </row>
        <row r="39">
          <cell r="D39" t="str">
            <v>16DQ5803010067</v>
          </cell>
          <cell r="I39" t="str">
            <v>Nguyễn Thị Bích</v>
          </cell>
          <cell r="N39" t="str">
            <v>Trâm</v>
          </cell>
          <cell r="S39" t="str">
            <v>Trung bình</v>
          </cell>
          <cell r="U39">
            <v>2</v>
          </cell>
          <cell r="V39" t="str">
            <v>8</v>
          </cell>
        </row>
        <row r="40">
          <cell r="D40" t="str">
            <v>16DQ5803010068</v>
          </cell>
          <cell r="I40" t="str">
            <v>Nguyễn Quốc</v>
          </cell>
          <cell r="N40" t="str">
            <v>Trí</v>
          </cell>
          <cell r="S40" t="str">
            <v>Khá</v>
          </cell>
          <cell r="U40">
            <v>2.91</v>
          </cell>
          <cell r="V40" t="str">
            <v>10</v>
          </cell>
        </row>
        <row r="41">
          <cell r="D41" t="str">
            <v>16DQ5803010070</v>
          </cell>
          <cell r="I41" t="str">
            <v>Nguyễn</v>
          </cell>
          <cell r="N41" t="str">
            <v>Trung</v>
          </cell>
          <cell r="S41" t="str">
            <v>Xuất sắc</v>
          </cell>
          <cell r="U41">
            <v>3.71</v>
          </cell>
          <cell r="V41" t="str">
            <v>14</v>
          </cell>
        </row>
        <row r="42">
          <cell r="D42" t="str">
            <v>16DQ5803010071</v>
          </cell>
          <cell r="I42" t="str">
            <v>Phan Văn</v>
          </cell>
          <cell r="N42" t="str">
            <v>Tỷ</v>
          </cell>
          <cell r="S42" t="str">
            <v>Khá</v>
          </cell>
          <cell r="U42">
            <v>2.82</v>
          </cell>
          <cell r="V42" t="str">
            <v>10</v>
          </cell>
        </row>
        <row r="43">
          <cell r="D43" t="str">
            <v>16DQ5803010072</v>
          </cell>
          <cell r="I43" t="str">
            <v>Trương Quang</v>
          </cell>
          <cell r="N43" t="str">
            <v>Vân</v>
          </cell>
          <cell r="S43" t="str">
            <v>Giỏi</v>
          </cell>
          <cell r="U43">
            <v>3.29</v>
          </cell>
          <cell r="V43" t="str">
            <v>12</v>
          </cell>
        </row>
        <row r="44">
          <cell r="D44" t="str">
            <v>16DQ5803010073</v>
          </cell>
          <cell r="I44" t="str">
            <v>Nguyễn Thị Tường</v>
          </cell>
          <cell r="N44" t="str">
            <v>Vi</v>
          </cell>
          <cell r="S44" t="str">
            <v>Trung bình</v>
          </cell>
          <cell r="U44">
            <v>2.03</v>
          </cell>
          <cell r="V44" t="str">
            <v>8</v>
          </cell>
        </row>
        <row r="45">
          <cell r="D45" t="str">
            <v>16DQ5803010074</v>
          </cell>
          <cell r="I45" t="str">
            <v>Nguyễn Ngọc Hiền</v>
          </cell>
          <cell r="N45" t="str">
            <v>Vy</v>
          </cell>
          <cell r="S45" t="str">
            <v>Trung bình</v>
          </cell>
          <cell r="U45">
            <v>2.26</v>
          </cell>
          <cell r="V45" t="str">
            <v>8</v>
          </cell>
        </row>
        <row r="46">
          <cell r="D46" t="str">
            <v>16DQ5803010084</v>
          </cell>
          <cell r="I46" t="str">
            <v>Huỳnh Thị Bích</v>
          </cell>
          <cell r="N46" t="str">
            <v>Trâm</v>
          </cell>
          <cell r="S46" t="str">
            <v>Khá</v>
          </cell>
          <cell r="U46">
            <v>3.03</v>
          </cell>
          <cell r="V46" t="str">
            <v>10</v>
          </cell>
        </row>
        <row r="47">
          <cell r="D47" t="str">
            <v>16DQ5803010085</v>
          </cell>
          <cell r="I47" t="str">
            <v>Trần Vĩnh</v>
          </cell>
          <cell r="N47" t="str">
            <v>An</v>
          </cell>
          <cell r="S47" t="str">
            <v>Khá</v>
          </cell>
          <cell r="U47">
            <v>3</v>
          </cell>
          <cell r="V47" t="str">
            <v>10</v>
          </cell>
        </row>
        <row r="48">
          <cell r="D48" t="str">
            <v>16DQ5803010087</v>
          </cell>
          <cell r="I48" t="str">
            <v>Đoàn Minh</v>
          </cell>
          <cell r="N48" t="str">
            <v>Khải</v>
          </cell>
          <cell r="S48" t="str">
            <v>Khá</v>
          </cell>
          <cell r="U48">
            <v>2.56</v>
          </cell>
          <cell r="V48" t="str">
            <v>10</v>
          </cell>
        </row>
        <row r="49">
          <cell r="D49" t="str">
            <v>16DQ5803010089</v>
          </cell>
          <cell r="I49" t="str">
            <v>Nguyễn Hoàn</v>
          </cell>
          <cell r="N49" t="str">
            <v>Vũ</v>
          </cell>
          <cell r="S49" t="str">
            <v>Yếu</v>
          </cell>
          <cell r="U49">
            <v>0</v>
          </cell>
          <cell r="V49" t="str">
            <v>0</v>
          </cell>
        </row>
        <row r="50">
          <cell r="D50" t="str">
            <v>16DQ5803010090</v>
          </cell>
          <cell r="I50" t="str">
            <v>Nguyễn Thị Thanh</v>
          </cell>
          <cell r="N50" t="str">
            <v>Trà</v>
          </cell>
          <cell r="S50" t="str">
            <v>Yếu</v>
          </cell>
          <cell r="U50">
            <v>1.32</v>
          </cell>
          <cell r="V50" t="str">
            <v>0</v>
          </cell>
        </row>
        <row r="51">
          <cell r="D51" t="str">
            <v>16DQ5803010091</v>
          </cell>
          <cell r="I51" t="str">
            <v>Lê Huỳnh</v>
          </cell>
          <cell r="N51" t="str">
            <v>Chiến</v>
          </cell>
          <cell r="S51" t="str">
            <v>Khá</v>
          </cell>
          <cell r="U51">
            <v>2.65</v>
          </cell>
          <cell r="V51" t="str">
            <v>10</v>
          </cell>
        </row>
        <row r="52">
          <cell r="D52" t="str">
            <v>16DQ5803010092</v>
          </cell>
          <cell r="I52" t="str">
            <v>Phạm Thị Thu</v>
          </cell>
          <cell r="N52" t="str">
            <v>Viên</v>
          </cell>
          <cell r="S52" t="str">
            <v>Yếu</v>
          </cell>
          <cell r="U52">
            <v>0.85</v>
          </cell>
          <cell r="V52" t="str">
            <v>0</v>
          </cell>
        </row>
        <row r="53">
          <cell r="D53" t="str">
            <v>16DQ5803010101</v>
          </cell>
          <cell r="I53" t="str">
            <v>Trần Xuân</v>
          </cell>
          <cell r="N53" t="str">
            <v>Hậu</v>
          </cell>
          <cell r="S53" t="str">
            <v>Yếu</v>
          </cell>
          <cell r="U53">
            <v>1.74</v>
          </cell>
          <cell r="V53" t="str">
            <v>8</v>
          </cell>
        </row>
        <row r="54">
          <cell r="D54" t="str">
            <v>16DQ5803010103</v>
          </cell>
          <cell r="I54" t="str">
            <v>Lương Thị Kim</v>
          </cell>
          <cell r="N54" t="str">
            <v>Linh</v>
          </cell>
          <cell r="S54" t="str">
            <v>Trung bình</v>
          </cell>
          <cell r="U54">
            <v>2.47</v>
          </cell>
          <cell r="V54" t="str">
            <v>8</v>
          </cell>
        </row>
        <row r="55">
          <cell r="D55" t="str">
            <v>16DQ5803010052</v>
          </cell>
          <cell r="I55" t="str">
            <v>Nguyễn Trần</v>
          </cell>
          <cell r="N55" t="str">
            <v>Luật</v>
          </cell>
          <cell r="S55" t="str">
            <v>Trung bình</v>
          </cell>
          <cell r="U55">
            <v>2.44</v>
          </cell>
          <cell r="V55" t="str">
            <v>8</v>
          </cell>
        </row>
        <row r="56">
          <cell r="D56" t="str">
            <v>16DQ5803010053</v>
          </cell>
          <cell r="I56" t="str">
            <v>Ngô Thị Mỹ</v>
          </cell>
          <cell r="N56" t="str">
            <v>Nga</v>
          </cell>
          <cell r="S56" t="str">
            <v>Yếu</v>
          </cell>
          <cell r="U56">
            <v>1.38</v>
          </cell>
          <cell r="V56" t="str">
            <v>0</v>
          </cell>
        </row>
        <row r="57">
          <cell r="D57" t="str">
            <v>16DQ5803010054</v>
          </cell>
          <cell r="I57" t="str">
            <v>Huỳnh Thị Hoài</v>
          </cell>
          <cell r="N57" t="str">
            <v>Nhã</v>
          </cell>
          <cell r="S57" t="str">
            <v>Trung bình</v>
          </cell>
          <cell r="U57">
            <v>2.35</v>
          </cell>
          <cell r="V57" t="str">
            <v>8</v>
          </cell>
        </row>
        <row r="58">
          <cell r="D58" t="str">
            <v>16DQ5803010055</v>
          </cell>
          <cell r="I58" t="str">
            <v>Trần Nghĩa</v>
          </cell>
          <cell r="N58" t="str">
            <v>Nhân</v>
          </cell>
          <cell r="S58" t="str">
            <v>Giỏi</v>
          </cell>
          <cell r="U58">
            <v>3.38</v>
          </cell>
          <cell r="V58" t="str">
            <v>12</v>
          </cell>
        </row>
        <row r="59">
          <cell r="D59" t="str">
            <v>16DQ5803010057</v>
          </cell>
          <cell r="I59" t="str">
            <v>Nguyễn Nữ Hoàng</v>
          </cell>
          <cell r="N59" t="str">
            <v>Phi</v>
          </cell>
          <cell r="S59" t="str">
            <v>Xuất sắc</v>
          </cell>
          <cell r="U59">
            <v>3.62</v>
          </cell>
          <cell r="V59" t="str">
            <v>14</v>
          </cell>
        </row>
        <row r="60">
          <cell r="D60" t="str">
            <v>16DQ5803010058</v>
          </cell>
          <cell r="I60" t="str">
            <v>Nguyễn Thị Nam</v>
          </cell>
          <cell r="N60" t="str">
            <v>Phương</v>
          </cell>
          <cell r="S60" t="str">
            <v>Trung bình</v>
          </cell>
          <cell r="U60">
            <v>2.44</v>
          </cell>
          <cell r="V60" t="str">
            <v>8</v>
          </cell>
        </row>
        <row r="61">
          <cell r="D61" t="str">
            <v>16DQ5803010060</v>
          </cell>
          <cell r="I61" t="str">
            <v>Huỳnh Thị Thanh</v>
          </cell>
          <cell r="N61" t="str">
            <v>Tâm</v>
          </cell>
          <cell r="S61" t="str">
            <v>Xuất sắc</v>
          </cell>
          <cell r="U61">
            <v>3.82</v>
          </cell>
          <cell r="V61" t="str">
            <v>14</v>
          </cell>
        </row>
        <row r="62">
          <cell r="D62" t="str">
            <v>16DQ5803010061</v>
          </cell>
          <cell r="I62" t="str">
            <v>Nguyễn Quốc</v>
          </cell>
          <cell r="N62" t="str">
            <v>Thanh</v>
          </cell>
          <cell r="S62" t="str">
            <v>Trung bình</v>
          </cell>
          <cell r="U62">
            <v>2.47</v>
          </cell>
          <cell r="V62" t="str">
            <v>8</v>
          </cell>
        </row>
        <row r="63">
          <cell r="D63" t="str">
            <v>16DQ5803010062</v>
          </cell>
          <cell r="I63" t="str">
            <v>Trần Thị Thu</v>
          </cell>
          <cell r="N63" t="str">
            <v>Thảo</v>
          </cell>
          <cell r="S63" t="str">
            <v>Yếu</v>
          </cell>
          <cell r="U63">
            <v>0</v>
          </cell>
          <cell r="V63" t="str">
            <v>0</v>
          </cell>
        </row>
        <row r="64">
          <cell r="D64" t="str">
            <v>16DQ5803010063</v>
          </cell>
          <cell r="I64" t="str">
            <v>Trần Thị Thu</v>
          </cell>
          <cell r="N64" t="str">
            <v>Thoa</v>
          </cell>
          <cell r="S64" t="str">
            <v>Yếu</v>
          </cell>
          <cell r="U64">
            <v>1.44</v>
          </cell>
          <cell r="V64" t="str">
            <v>0</v>
          </cell>
        </row>
        <row r="65">
          <cell r="D65" t="str">
            <v>16DQ5803010064</v>
          </cell>
          <cell r="I65" t="str">
            <v>Nguyễn Hoài</v>
          </cell>
          <cell r="N65" t="str">
            <v>Thu</v>
          </cell>
          <cell r="S65" t="str">
            <v>Giỏi</v>
          </cell>
          <cell r="U65">
            <v>3.24</v>
          </cell>
          <cell r="V65" t="str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14DQ5802010166</v>
          </cell>
          <cell r="F24" t="str">
            <v>Lương Minh</v>
          </cell>
          <cell r="M24" t="str">
            <v>Nhật</v>
          </cell>
          <cell r="T24">
            <v>0</v>
          </cell>
          <cell r="U24" t="str">
            <v>0</v>
          </cell>
        </row>
        <row r="25">
          <cell r="D25" t="str">
            <v>16DQ5803010001</v>
          </cell>
          <cell r="F25" t="str">
            <v>Lê Tú</v>
          </cell>
          <cell r="M25" t="str">
            <v>Anh</v>
          </cell>
          <cell r="T25">
            <v>1.57</v>
          </cell>
          <cell r="U25" t="str">
            <v>8</v>
          </cell>
        </row>
        <row r="26">
          <cell r="D26" t="str">
            <v>16DQ5803010002</v>
          </cell>
          <cell r="F26" t="str">
            <v>Trần Lê Ánh</v>
          </cell>
          <cell r="M26" t="str">
            <v>Diễm</v>
          </cell>
          <cell r="T26">
            <v>2.42</v>
          </cell>
          <cell r="U26" t="str">
            <v>8</v>
          </cell>
        </row>
        <row r="27">
          <cell r="D27" t="str">
            <v>16DQ5803010004</v>
          </cell>
          <cell r="F27" t="str">
            <v>Lê Thị Mỹ</v>
          </cell>
          <cell r="M27" t="str">
            <v>Duyên</v>
          </cell>
          <cell r="T27">
            <v>2.45</v>
          </cell>
          <cell r="U27" t="str">
            <v>8</v>
          </cell>
        </row>
        <row r="28">
          <cell r="D28" t="str">
            <v>16DQ5803010006</v>
          </cell>
          <cell r="F28" t="str">
            <v>Lê Thị</v>
          </cell>
          <cell r="M28" t="str">
            <v>Hằng</v>
          </cell>
          <cell r="T28">
            <v>3.41</v>
          </cell>
          <cell r="U28" t="str">
            <v>12</v>
          </cell>
        </row>
        <row r="29">
          <cell r="D29" t="str">
            <v>16DQ5803010009</v>
          </cell>
          <cell r="F29" t="str">
            <v>Nguyễn Thị Xuân</v>
          </cell>
          <cell r="M29" t="str">
            <v>Hoa</v>
          </cell>
          <cell r="T29">
            <v>2.91</v>
          </cell>
          <cell r="U29" t="str">
            <v>10</v>
          </cell>
        </row>
        <row r="30">
          <cell r="D30" t="str">
            <v>16DQ5803010010</v>
          </cell>
          <cell r="F30" t="str">
            <v>Lê Tô</v>
          </cell>
          <cell r="M30" t="str">
            <v>Hòa</v>
          </cell>
          <cell r="T30">
            <v>1</v>
          </cell>
          <cell r="U30" t="str">
            <v>0</v>
          </cell>
        </row>
        <row r="31">
          <cell r="D31" t="str">
            <v>16DQ5803010011</v>
          </cell>
          <cell r="F31" t="str">
            <v>Nguyễn Văn</v>
          </cell>
          <cell r="M31" t="str">
            <v>Huy</v>
          </cell>
          <cell r="T31">
            <v>2.37</v>
          </cell>
          <cell r="U31" t="str">
            <v>8</v>
          </cell>
        </row>
        <row r="32">
          <cell r="D32" t="str">
            <v>16DQ5803010012</v>
          </cell>
          <cell r="F32" t="str">
            <v>Đỗ Nhật</v>
          </cell>
          <cell r="M32" t="str">
            <v>Huy</v>
          </cell>
          <cell r="T32">
            <v>2.32</v>
          </cell>
          <cell r="U32" t="str">
            <v>8</v>
          </cell>
        </row>
        <row r="33">
          <cell r="D33" t="str">
            <v>16DQ5803010013</v>
          </cell>
          <cell r="F33" t="str">
            <v>Võ Khắc</v>
          </cell>
          <cell r="M33" t="str">
            <v>Huỳnh</v>
          </cell>
          <cell r="T33">
            <v>2.91</v>
          </cell>
          <cell r="U33" t="str">
            <v>10</v>
          </cell>
        </row>
        <row r="34">
          <cell r="D34" t="str">
            <v>16DQ5803010014</v>
          </cell>
          <cell r="F34" t="str">
            <v>Huỳnh Thị</v>
          </cell>
          <cell r="M34" t="str">
            <v>Lệ</v>
          </cell>
          <cell r="T34">
            <v>2.26</v>
          </cell>
          <cell r="U34" t="str">
            <v>8</v>
          </cell>
        </row>
        <row r="35">
          <cell r="D35" t="str">
            <v>16DQ5803010028</v>
          </cell>
          <cell r="F35" t="str">
            <v>Đoàn Khả</v>
          </cell>
          <cell r="M35" t="str">
            <v>Thương</v>
          </cell>
          <cell r="T35">
            <v>1.55</v>
          </cell>
          <cell r="U35" t="str">
            <v>8</v>
          </cell>
        </row>
        <row r="36">
          <cell r="D36" t="str">
            <v>16DQ5803010029</v>
          </cell>
          <cell r="F36" t="str">
            <v>Nguyễn Anh</v>
          </cell>
          <cell r="M36" t="str">
            <v>Thùy</v>
          </cell>
          <cell r="T36">
            <v>3.18</v>
          </cell>
          <cell r="U36" t="str">
            <v>10</v>
          </cell>
        </row>
        <row r="37">
          <cell r="D37" t="str">
            <v>16DQ5803010031</v>
          </cell>
          <cell r="F37" t="str">
            <v>Phạm Thị Huyền</v>
          </cell>
          <cell r="M37" t="str">
            <v>Trang</v>
          </cell>
          <cell r="T37">
            <v>2.91</v>
          </cell>
          <cell r="U37" t="str">
            <v>10</v>
          </cell>
        </row>
        <row r="38">
          <cell r="D38" t="str">
            <v>16DQ5803010033</v>
          </cell>
          <cell r="F38" t="str">
            <v>Nguyễn Thị Kim</v>
          </cell>
          <cell r="M38" t="str">
            <v>Trúc</v>
          </cell>
          <cell r="T38">
            <v>2.5</v>
          </cell>
          <cell r="U38" t="str">
            <v>10</v>
          </cell>
        </row>
        <row r="39">
          <cell r="D39" t="str">
            <v>16DQ5803010035</v>
          </cell>
          <cell r="F39" t="str">
            <v>Nguyễn Bảo</v>
          </cell>
          <cell r="M39" t="str">
            <v>Vân</v>
          </cell>
          <cell r="T39">
            <v>3.79</v>
          </cell>
          <cell r="U39" t="str">
            <v>14</v>
          </cell>
        </row>
        <row r="40">
          <cell r="D40" t="str">
            <v>16DQ5803010036</v>
          </cell>
          <cell r="F40" t="str">
            <v>Lê Anh</v>
          </cell>
          <cell r="M40" t="str">
            <v>Văn</v>
          </cell>
          <cell r="T40">
            <v>2.41</v>
          </cell>
          <cell r="U40" t="str">
            <v>8</v>
          </cell>
        </row>
        <row r="41">
          <cell r="D41" t="str">
            <v>16DQ5803010037</v>
          </cell>
          <cell r="F41" t="str">
            <v>Đặng Văn</v>
          </cell>
          <cell r="M41" t="str">
            <v>Việt</v>
          </cell>
          <cell r="T41">
            <v>1.53</v>
          </cell>
          <cell r="U41" t="str">
            <v>8</v>
          </cell>
        </row>
        <row r="42">
          <cell r="D42" t="str">
            <v>16DQ5803010078</v>
          </cell>
          <cell r="F42" t="str">
            <v>Nguyễn Thị Ngọc</v>
          </cell>
          <cell r="M42" t="str">
            <v>Trúc</v>
          </cell>
          <cell r="T42">
            <v>1.84</v>
          </cell>
          <cell r="U42" t="str">
            <v>8</v>
          </cell>
        </row>
        <row r="43">
          <cell r="D43" t="str">
            <v>16DQ5803010095</v>
          </cell>
          <cell r="F43" t="str">
            <v>TAYBOUNLUCK</v>
          </cell>
          <cell r="M43" t="str">
            <v>Linda</v>
          </cell>
          <cell r="T43">
            <v>2.12</v>
          </cell>
          <cell r="U43" t="str">
            <v>8</v>
          </cell>
        </row>
        <row r="44">
          <cell r="D44" t="str">
            <v>16DQ5803010096</v>
          </cell>
          <cell r="F44" t="str">
            <v>SAYKERYACHONTOUR</v>
          </cell>
          <cell r="M44" t="str">
            <v>Chanthavong</v>
          </cell>
          <cell r="T44">
            <v>2</v>
          </cell>
          <cell r="U44" t="str">
            <v>8</v>
          </cell>
        </row>
        <row r="45">
          <cell r="D45" t="str">
            <v>16DQ5803010097</v>
          </cell>
          <cell r="F45" t="str">
            <v>BRIAPOR</v>
          </cell>
          <cell r="M45" t="str">
            <v>Chuexiong</v>
          </cell>
          <cell r="T45">
            <v>2.84</v>
          </cell>
          <cell r="U45" t="str">
            <v>10</v>
          </cell>
        </row>
        <row r="46">
          <cell r="D46" t="str">
            <v>16DQ5803010015</v>
          </cell>
          <cell r="F46" t="str">
            <v>Nguyễn Ngọc</v>
          </cell>
          <cell r="M46" t="str">
            <v>Lợi</v>
          </cell>
          <cell r="T46">
            <v>1.44</v>
          </cell>
          <cell r="U46" t="str">
            <v>0</v>
          </cell>
        </row>
        <row r="47">
          <cell r="D47" t="str">
            <v>16DQ5803010016</v>
          </cell>
          <cell r="F47" t="str">
            <v>Hồ Thị Cẩm</v>
          </cell>
          <cell r="M47" t="str">
            <v>Ly</v>
          </cell>
          <cell r="T47">
            <v>2.66</v>
          </cell>
          <cell r="U47" t="str">
            <v>10</v>
          </cell>
        </row>
        <row r="48">
          <cell r="D48" t="str">
            <v>16DQ5803010082</v>
          </cell>
          <cell r="F48" t="str">
            <v>Lương Khánh</v>
          </cell>
          <cell r="M48" t="str">
            <v>My</v>
          </cell>
          <cell r="T48">
            <v>3.24</v>
          </cell>
          <cell r="U48" t="str">
            <v>12</v>
          </cell>
        </row>
        <row r="49">
          <cell r="D49" t="str">
            <v>16DQ5803010081</v>
          </cell>
          <cell r="F49" t="str">
            <v>Phan Bá</v>
          </cell>
          <cell r="M49" t="str">
            <v>Ngọc</v>
          </cell>
          <cell r="T49">
            <v>0.97</v>
          </cell>
          <cell r="U49" t="str">
            <v>0</v>
          </cell>
        </row>
        <row r="50">
          <cell r="D50" t="str">
            <v>16DQ5803010017</v>
          </cell>
          <cell r="F50" t="str">
            <v>Lê Thanh</v>
          </cell>
          <cell r="M50" t="str">
            <v>Ngữ</v>
          </cell>
          <cell r="T50">
            <v>2.06</v>
          </cell>
          <cell r="U50" t="str">
            <v>8</v>
          </cell>
        </row>
        <row r="51">
          <cell r="D51" t="str">
            <v>16DQ5803010018</v>
          </cell>
          <cell r="F51" t="str">
            <v>Trần Thị Hoà</v>
          </cell>
          <cell r="M51" t="str">
            <v>Nhã</v>
          </cell>
          <cell r="T51">
            <v>3</v>
          </cell>
          <cell r="U51" t="str">
            <v>10</v>
          </cell>
        </row>
        <row r="52">
          <cell r="D52" t="str">
            <v>16DQ5803010019</v>
          </cell>
          <cell r="F52" t="str">
            <v>Nguyễn Thị Hoài</v>
          </cell>
          <cell r="M52" t="str">
            <v>Nhanh</v>
          </cell>
          <cell r="T52">
            <v>2.91</v>
          </cell>
          <cell r="U52" t="str">
            <v>10</v>
          </cell>
        </row>
        <row r="53">
          <cell r="D53" t="str">
            <v>16DQ5803010020</v>
          </cell>
          <cell r="F53" t="str">
            <v>Nguyễn Thị Quỳnh</v>
          </cell>
          <cell r="M53" t="str">
            <v>Như</v>
          </cell>
          <cell r="T53">
            <v>3.21</v>
          </cell>
          <cell r="U53" t="str">
            <v>12</v>
          </cell>
        </row>
        <row r="54">
          <cell r="D54" t="str">
            <v>16DQ5803010021</v>
          </cell>
          <cell r="F54" t="str">
            <v>Phan Ngọc Đề</v>
          </cell>
          <cell r="M54" t="str">
            <v>Phô</v>
          </cell>
          <cell r="T54">
            <v>2.03</v>
          </cell>
          <cell r="U54" t="str">
            <v>8</v>
          </cell>
        </row>
        <row r="55">
          <cell r="D55" t="str">
            <v>16DQ5803010023</v>
          </cell>
          <cell r="F55" t="str">
            <v>Lê Đức</v>
          </cell>
          <cell r="M55" t="str">
            <v>Tài</v>
          </cell>
          <cell r="T55">
            <v>1.47</v>
          </cell>
          <cell r="U55" t="str">
            <v>0</v>
          </cell>
        </row>
        <row r="56">
          <cell r="D56" t="str">
            <v>16DQ5803010075</v>
          </cell>
          <cell r="F56" t="str">
            <v>Huỳnh Văn</v>
          </cell>
          <cell r="M56" t="str">
            <v>Tâm</v>
          </cell>
          <cell r="U56" t="str">
            <v>0</v>
          </cell>
        </row>
        <row r="57">
          <cell r="D57" t="str">
            <v>16DQ5803010024</v>
          </cell>
          <cell r="F57" t="str">
            <v>Ngô Quốc</v>
          </cell>
          <cell r="M57" t="str">
            <v>Thái</v>
          </cell>
          <cell r="T57">
            <v>0</v>
          </cell>
          <cell r="U57" t="str">
            <v>0</v>
          </cell>
        </row>
        <row r="58">
          <cell r="D58" t="str">
            <v>16DQ5803010025</v>
          </cell>
          <cell r="F58" t="str">
            <v>Lương Minh</v>
          </cell>
          <cell r="M58" t="str">
            <v>Thành</v>
          </cell>
          <cell r="T58">
            <v>1.42</v>
          </cell>
          <cell r="U58" t="str">
            <v>0</v>
          </cell>
        </row>
        <row r="59">
          <cell r="D59" t="str">
            <v>16DQ5803010077</v>
          </cell>
          <cell r="F59" t="str">
            <v>Võ Thị Phương</v>
          </cell>
          <cell r="M59" t="str">
            <v>Thảo</v>
          </cell>
          <cell r="T59">
            <v>2.62</v>
          </cell>
          <cell r="U59" t="str">
            <v>10</v>
          </cell>
        </row>
        <row r="60">
          <cell r="D60" t="str">
            <v>16DQ5803010026</v>
          </cell>
          <cell r="F60" t="str">
            <v>Dương Nhật</v>
          </cell>
          <cell r="M60" t="str">
            <v>Thiên</v>
          </cell>
          <cell r="T60">
            <v>3.06</v>
          </cell>
          <cell r="U60" t="str">
            <v>10</v>
          </cell>
        </row>
        <row r="61">
          <cell r="D61" t="str">
            <v>16DQ5803010027</v>
          </cell>
          <cell r="F61" t="str">
            <v>Trần Lê Kim</v>
          </cell>
          <cell r="M61" t="str">
            <v>Thoa</v>
          </cell>
          <cell r="T61">
            <v>1.87</v>
          </cell>
          <cell r="U61" t="str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17KX2"/>
      <sheetName val="D17KX1"/>
      <sheetName val="D18KX1"/>
      <sheetName val="D15KX1"/>
      <sheetName val="C16KT"/>
      <sheetName val="D16KX2"/>
      <sheetName val="D18KT"/>
      <sheetName val="D16KX1"/>
      <sheetName val="D15QX"/>
      <sheetName val="D15KX2"/>
      <sheetName val="D17QX"/>
      <sheetName val="D16QX"/>
      <sheetName val="C16QT"/>
      <sheetName val="C16KX"/>
      <sheetName val="C17QT"/>
      <sheetName val="C17KT"/>
      <sheetName val="D18QX"/>
    </sheetNames>
    <sheetDataSet>
      <sheetData sheetId="5">
        <row r="3">
          <cell r="C3" t="str">
            <v>16dq5803010074</v>
          </cell>
          <cell r="D3" t="str">
            <v>D16kx2</v>
          </cell>
          <cell r="F3">
            <v>1</v>
          </cell>
          <cell r="H3">
            <v>1</v>
          </cell>
          <cell r="I3">
            <v>2</v>
          </cell>
        </row>
        <row r="4">
          <cell r="C4" t="str">
            <v>16dq5803010071</v>
          </cell>
          <cell r="D4" t="str">
            <v>D16KX2</v>
          </cell>
          <cell r="E4">
            <v>1</v>
          </cell>
          <cell r="I4">
            <v>1</v>
          </cell>
        </row>
        <row r="5">
          <cell r="C5" t="str">
            <v>16dq5803010072</v>
          </cell>
          <cell r="D5" t="str">
            <v>D16KX2</v>
          </cell>
          <cell r="E5">
            <v>1</v>
          </cell>
          <cell r="G5">
            <v>1</v>
          </cell>
          <cell r="I5">
            <v>2</v>
          </cell>
        </row>
        <row r="6">
          <cell r="C6" t="str">
            <v>16dq58003010057</v>
          </cell>
          <cell r="D6" t="str">
            <v>D16KX2</v>
          </cell>
          <cell r="G6">
            <v>1</v>
          </cell>
          <cell r="I6">
            <v>1</v>
          </cell>
        </row>
        <row r="7">
          <cell r="C7" t="str">
            <v>16dq5803010067</v>
          </cell>
          <cell r="D7" t="str">
            <v>D16KX2</v>
          </cell>
          <cell r="G7">
            <v>1</v>
          </cell>
          <cell r="I7">
            <v>1</v>
          </cell>
        </row>
        <row r="8">
          <cell r="C8" t="str">
            <v>16dq5803010060</v>
          </cell>
          <cell r="D8" t="str">
            <v>D16KX2</v>
          </cell>
          <cell r="G8">
            <v>1</v>
          </cell>
          <cell r="I8">
            <v>1</v>
          </cell>
        </row>
        <row r="9">
          <cell r="C9" t="str">
            <v>16dq5803010040</v>
          </cell>
          <cell r="D9" t="str">
            <v>D16KX2</v>
          </cell>
          <cell r="G9">
            <v>1</v>
          </cell>
          <cell r="I9">
            <v>1</v>
          </cell>
        </row>
        <row r="10">
          <cell r="C10" t="str">
            <v>16dq5803010046</v>
          </cell>
          <cell r="D10" t="str">
            <v>D16KX2</v>
          </cell>
          <cell r="G10">
            <v>1</v>
          </cell>
          <cell r="I10">
            <v>1</v>
          </cell>
        </row>
        <row r="11">
          <cell r="C11" t="str">
            <v>16dq5803010058</v>
          </cell>
          <cell r="D11" t="str">
            <v>D16kx2</v>
          </cell>
          <cell r="G11">
            <v>1</v>
          </cell>
          <cell r="I11">
            <v>1</v>
          </cell>
        </row>
        <row r="12">
          <cell r="C12" t="str">
            <v>16dq5803010066</v>
          </cell>
          <cell r="D12" t="str">
            <v>D16KX2</v>
          </cell>
          <cell r="G12">
            <v>1</v>
          </cell>
          <cell r="I12">
            <v>1</v>
          </cell>
        </row>
        <row r="13">
          <cell r="C13" t="str">
            <v>16dq5803010070</v>
          </cell>
          <cell r="D13" t="str">
            <v>D16KX2</v>
          </cell>
          <cell r="G13">
            <v>1</v>
          </cell>
          <cell r="I13">
            <v>1</v>
          </cell>
        </row>
        <row r="14">
          <cell r="C14" t="str">
            <v>16dq5803010049</v>
          </cell>
          <cell r="D14" t="str">
            <v>D16KX2</v>
          </cell>
          <cell r="G14">
            <v>1</v>
          </cell>
          <cell r="I14">
            <v>1</v>
          </cell>
        </row>
        <row r="15">
          <cell r="C15" t="str">
            <v>16dq5803010041</v>
          </cell>
          <cell r="D15" t="str">
            <v>D16KX2</v>
          </cell>
          <cell r="G15">
            <v>1</v>
          </cell>
          <cell r="I15">
            <v>1</v>
          </cell>
        </row>
        <row r="16">
          <cell r="C16" t="str">
            <v>16dq580310103</v>
          </cell>
          <cell r="D16" t="str">
            <v>D16KX2</v>
          </cell>
          <cell r="F16">
            <v>1</v>
          </cell>
          <cell r="I16">
            <v>1</v>
          </cell>
        </row>
      </sheetData>
      <sheetData sheetId="7">
        <row r="4">
          <cell r="C4" t="str">
            <v>16DQ5803010001</v>
          </cell>
          <cell r="D4" t="str">
            <v>D16KX1</v>
          </cell>
          <cell r="G4">
            <v>1</v>
          </cell>
          <cell r="I4">
            <v>1</v>
          </cell>
        </row>
        <row r="5">
          <cell r="C5" t="str">
            <v>16DQ5803010002</v>
          </cell>
          <cell r="D5" t="str">
            <v>D16KX1</v>
          </cell>
          <cell r="G5">
            <v>1</v>
          </cell>
          <cell r="I5">
            <v>1</v>
          </cell>
        </row>
        <row r="6">
          <cell r="C6" t="str">
            <v>16DQ5803010004</v>
          </cell>
          <cell r="D6" t="str">
            <v>D16KX1</v>
          </cell>
          <cell r="I6">
            <v>0</v>
          </cell>
        </row>
        <row r="7">
          <cell r="C7" t="str">
            <v>16DQ5803010006</v>
          </cell>
          <cell r="D7" t="str">
            <v>D16KX1</v>
          </cell>
          <cell r="G7">
            <v>1</v>
          </cell>
          <cell r="I7">
            <v>1</v>
          </cell>
        </row>
        <row r="8">
          <cell r="C8" t="str">
            <v>16DQ5803010009</v>
          </cell>
          <cell r="D8" t="str">
            <v>D16KX1</v>
          </cell>
          <cell r="F8">
            <v>1</v>
          </cell>
          <cell r="H8">
            <v>1</v>
          </cell>
          <cell r="I8">
            <v>2</v>
          </cell>
        </row>
        <row r="9">
          <cell r="C9" t="str">
            <v>16DQ5803010010</v>
          </cell>
          <cell r="D9" t="str">
            <v>D16KX1</v>
          </cell>
          <cell r="E9">
            <v>1</v>
          </cell>
          <cell r="G9">
            <v>1</v>
          </cell>
          <cell r="I9">
            <v>2</v>
          </cell>
        </row>
        <row r="10">
          <cell r="C10" t="str">
            <v>16DQ5803010011</v>
          </cell>
          <cell r="D10" t="str">
            <v>D16KX1</v>
          </cell>
          <cell r="G10">
            <v>1</v>
          </cell>
          <cell r="I10">
            <v>1</v>
          </cell>
        </row>
        <row r="11">
          <cell r="C11" t="str">
            <v>16DQ5803010012</v>
          </cell>
          <cell r="D11" t="str">
            <v>D16KX1</v>
          </cell>
          <cell r="E11">
            <v>1</v>
          </cell>
          <cell r="G11">
            <v>1</v>
          </cell>
          <cell r="I11">
            <v>2</v>
          </cell>
        </row>
        <row r="12">
          <cell r="C12" t="str">
            <v>16DQ5803010013</v>
          </cell>
          <cell r="D12" t="str">
            <v>D16KX1</v>
          </cell>
          <cell r="I12">
            <v>0</v>
          </cell>
        </row>
        <row r="13">
          <cell r="C13" t="str">
            <v>16DQ5803010014</v>
          </cell>
          <cell r="D13" t="str">
            <v>D16KX1</v>
          </cell>
          <cell r="H13">
            <v>1</v>
          </cell>
          <cell r="I13">
            <v>1</v>
          </cell>
        </row>
        <row r="14">
          <cell r="C14" t="str">
            <v>16DQ5803010028</v>
          </cell>
          <cell r="D14" t="str">
            <v>D16KX1</v>
          </cell>
          <cell r="I14">
            <v>0</v>
          </cell>
        </row>
        <row r="15">
          <cell r="C15" t="str">
            <v>16DQ5803010029</v>
          </cell>
          <cell r="D15" t="str">
            <v>D16KX1</v>
          </cell>
          <cell r="G15">
            <v>1</v>
          </cell>
          <cell r="I15">
            <v>1</v>
          </cell>
        </row>
        <row r="16">
          <cell r="C16" t="str">
            <v>16DQ5803010031</v>
          </cell>
          <cell r="D16" t="str">
            <v>D16KX1</v>
          </cell>
          <cell r="I16">
            <v>0</v>
          </cell>
        </row>
        <row r="17">
          <cell r="C17" t="str">
            <v>16DQ5803010033</v>
          </cell>
          <cell r="D17" t="str">
            <v>D16KX1</v>
          </cell>
          <cell r="G17">
            <v>1</v>
          </cell>
          <cell r="I17">
            <v>1</v>
          </cell>
        </row>
        <row r="18">
          <cell r="C18" t="str">
            <v>16DQ5803010035</v>
          </cell>
          <cell r="D18" t="str">
            <v>D16KX1</v>
          </cell>
          <cell r="F18">
            <v>1</v>
          </cell>
          <cell r="H18">
            <v>1</v>
          </cell>
          <cell r="I18">
            <v>2</v>
          </cell>
        </row>
        <row r="19">
          <cell r="C19" t="str">
            <v>16DQ5803010036</v>
          </cell>
          <cell r="D19" t="str">
            <v>D16KX1</v>
          </cell>
          <cell r="F19">
            <v>1</v>
          </cell>
          <cell r="H19">
            <v>1</v>
          </cell>
          <cell r="I19">
            <v>2</v>
          </cell>
        </row>
        <row r="20">
          <cell r="C20" t="str">
            <v>16DQ5803010037</v>
          </cell>
          <cell r="D20" t="str">
            <v>D16KX1</v>
          </cell>
          <cell r="I20">
            <v>0</v>
          </cell>
        </row>
        <row r="21">
          <cell r="C21" t="str">
            <v>16DQ5803010078</v>
          </cell>
          <cell r="D21" t="str">
            <v>D16KX1</v>
          </cell>
          <cell r="I21">
            <v>0</v>
          </cell>
        </row>
        <row r="22">
          <cell r="C22" t="str">
            <v>16DQ5803010095</v>
          </cell>
          <cell r="D22" t="str">
            <v>D16KX1</v>
          </cell>
          <cell r="I22">
            <v>0</v>
          </cell>
        </row>
        <row r="23">
          <cell r="C23" t="str">
            <v>16DQ5803010096</v>
          </cell>
          <cell r="D23" t="str">
            <v>D16KX1</v>
          </cell>
          <cell r="I23">
            <v>0</v>
          </cell>
        </row>
        <row r="24">
          <cell r="C24" t="str">
            <v>16DQ5803010097</v>
          </cell>
          <cell r="D24" t="str">
            <v>D16KX1</v>
          </cell>
          <cell r="I24">
            <v>0</v>
          </cell>
        </row>
        <row r="25">
          <cell r="C25" t="str">
            <v>16DQ5803010015</v>
          </cell>
          <cell r="D25" t="str">
            <v>D16KX1</v>
          </cell>
          <cell r="I25">
            <v>0</v>
          </cell>
        </row>
        <row r="26">
          <cell r="C26" t="str">
            <v>16DQ5803010016</v>
          </cell>
          <cell r="D26" t="str">
            <v>D16KX1</v>
          </cell>
          <cell r="I26">
            <v>0</v>
          </cell>
        </row>
        <row r="27">
          <cell r="C27" t="str">
            <v>16DQ5803010082</v>
          </cell>
          <cell r="D27" t="str">
            <v>D16KX1</v>
          </cell>
          <cell r="I27">
            <v>0</v>
          </cell>
        </row>
        <row r="28">
          <cell r="C28" t="str">
            <v>16DQ5803010081</v>
          </cell>
          <cell r="D28" t="str">
            <v>D16KX1</v>
          </cell>
          <cell r="E28">
            <v>1</v>
          </cell>
          <cell r="G28">
            <v>1</v>
          </cell>
          <cell r="I28">
            <v>2</v>
          </cell>
        </row>
        <row r="29">
          <cell r="C29" t="str">
            <v>16DQ5803010017</v>
          </cell>
          <cell r="D29" t="str">
            <v>D16KX1</v>
          </cell>
          <cell r="G29">
            <v>1</v>
          </cell>
          <cell r="I29">
            <v>1</v>
          </cell>
        </row>
        <row r="30">
          <cell r="C30" t="str">
            <v>16DQ5803010018</v>
          </cell>
          <cell r="D30" t="str">
            <v>D16KX1</v>
          </cell>
          <cell r="I30">
            <v>0</v>
          </cell>
        </row>
        <row r="31">
          <cell r="C31" t="str">
            <v>16DQ5803010019</v>
          </cell>
          <cell r="D31" t="str">
            <v>D16KX1</v>
          </cell>
          <cell r="G31">
            <v>1</v>
          </cell>
          <cell r="I31">
            <v>1</v>
          </cell>
        </row>
        <row r="32">
          <cell r="C32" t="str">
            <v>16DQ5803010020</v>
          </cell>
          <cell r="D32" t="str">
            <v>D16KX1</v>
          </cell>
          <cell r="F32">
            <v>1</v>
          </cell>
          <cell r="G32">
            <v>1</v>
          </cell>
          <cell r="I32">
            <v>2</v>
          </cell>
        </row>
        <row r="33">
          <cell r="C33" t="str">
            <v>16DQ5803010021</v>
          </cell>
          <cell r="D33" t="str">
            <v>D16KX1</v>
          </cell>
          <cell r="E33">
            <v>1</v>
          </cell>
          <cell r="I33">
            <v>1</v>
          </cell>
        </row>
        <row r="34">
          <cell r="C34" t="str">
            <v>16DQ5803010023</v>
          </cell>
          <cell r="D34" t="str">
            <v>D16KX1</v>
          </cell>
          <cell r="E34">
            <v>1</v>
          </cell>
          <cell r="I34">
            <v>1</v>
          </cell>
        </row>
        <row r="35">
          <cell r="C35" t="str">
            <v>16DQ5803010025</v>
          </cell>
          <cell r="D35" t="str">
            <v>D16KX1</v>
          </cell>
          <cell r="E35">
            <v>1</v>
          </cell>
          <cell r="G35">
            <v>1</v>
          </cell>
          <cell r="I35">
            <v>2</v>
          </cell>
        </row>
        <row r="36">
          <cell r="C36" t="str">
            <v>16DQ5803010077</v>
          </cell>
          <cell r="D36" t="str">
            <v>D16KX1</v>
          </cell>
          <cell r="G36">
            <v>1</v>
          </cell>
          <cell r="I36">
            <v>1</v>
          </cell>
        </row>
        <row r="37">
          <cell r="C37" t="str">
            <v>16DQ5803010026</v>
          </cell>
          <cell r="D37" t="str">
            <v>D16KX1</v>
          </cell>
          <cell r="F37">
            <v>1</v>
          </cell>
          <cell r="G37">
            <v>1</v>
          </cell>
          <cell r="H37">
            <v>1</v>
          </cell>
          <cell r="I37">
            <v>3</v>
          </cell>
        </row>
        <row r="38">
          <cell r="C38" t="str">
            <v>16DQ5803010027</v>
          </cell>
          <cell r="D38" t="str">
            <v>D16KX1</v>
          </cell>
          <cell r="G38">
            <v>1</v>
          </cell>
          <cell r="I38">
            <v>1</v>
          </cell>
        </row>
      </sheetData>
      <sheetData sheetId="11">
        <row r="3">
          <cell r="B3" t="str">
            <v>16DQ5803020001</v>
          </cell>
          <cell r="C3" t="str">
            <v>Trần Nhật Bảo</v>
          </cell>
          <cell r="D3" t="str">
            <v>D16QX</v>
          </cell>
          <cell r="F3">
            <v>1</v>
          </cell>
          <cell r="I3">
            <v>1</v>
          </cell>
        </row>
        <row r="4">
          <cell r="B4" t="str">
            <v>16DQ5803020002</v>
          </cell>
          <cell r="C4" t="str">
            <v>Nguyễn Ngọc Lan Chi</v>
          </cell>
          <cell r="D4" t="str">
            <v>D16QX</v>
          </cell>
          <cell r="F4">
            <v>1</v>
          </cell>
          <cell r="I4">
            <v>1</v>
          </cell>
        </row>
        <row r="5">
          <cell r="B5" t="str">
            <v>16DQ5803020003</v>
          </cell>
          <cell r="C5" t="str">
            <v>Lương Công Chính</v>
          </cell>
          <cell r="D5" t="str">
            <v>D16QX</v>
          </cell>
          <cell r="G5">
            <v>1</v>
          </cell>
          <cell r="I5">
            <v>1</v>
          </cell>
        </row>
        <row r="6">
          <cell r="B6" t="str">
            <v>16DQ5803020006</v>
          </cell>
          <cell r="C6" t="str">
            <v>Trần Quang Đạo</v>
          </cell>
          <cell r="D6" t="str">
            <v>D16QX</v>
          </cell>
          <cell r="E6">
            <v>1</v>
          </cell>
          <cell r="I6">
            <v>1</v>
          </cell>
        </row>
        <row r="7">
          <cell r="B7" t="str">
            <v>16DQ5803020007</v>
          </cell>
          <cell r="C7" t="str">
            <v>Hồ Tấn Đạt</v>
          </cell>
          <cell r="D7" t="str">
            <v>D16QX</v>
          </cell>
          <cell r="E7">
            <v>1</v>
          </cell>
          <cell r="G7">
            <v>1</v>
          </cell>
          <cell r="I7">
            <v>2</v>
          </cell>
        </row>
        <row r="8">
          <cell r="B8" t="str">
            <v>16DQ5803020009</v>
          </cell>
          <cell r="C8" t="str">
            <v>Tạ Công Hiếu</v>
          </cell>
          <cell r="D8" t="str">
            <v>D16QX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4</v>
          </cell>
        </row>
        <row r="9">
          <cell r="B9" t="str">
            <v>16DQ5803020010</v>
          </cell>
          <cell r="C9" t="str">
            <v>Nguyễn Văn Hòa</v>
          </cell>
          <cell r="D9" t="str">
            <v>D16QX</v>
          </cell>
          <cell r="E9">
            <v>1</v>
          </cell>
          <cell r="G9">
            <v>1</v>
          </cell>
          <cell r="I9">
            <v>2</v>
          </cell>
        </row>
        <row r="10">
          <cell r="B10" t="str">
            <v>16DQ5803020011</v>
          </cell>
          <cell r="C10" t="str">
            <v>Nguyễn Minh Hoan</v>
          </cell>
          <cell r="D10" t="str">
            <v>D16QX</v>
          </cell>
          <cell r="E10">
            <v>1</v>
          </cell>
          <cell r="I10">
            <v>1</v>
          </cell>
        </row>
        <row r="11">
          <cell r="B11" t="str">
            <v>16DQ5803020012</v>
          </cell>
          <cell r="C11" t="str">
            <v>Nguyễn Tiến Hưng</v>
          </cell>
          <cell r="D11" t="str">
            <v>D16QX</v>
          </cell>
          <cell r="E11">
            <v>1</v>
          </cell>
          <cell r="F11">
            <v>1</v>
          </cell>
          <cell r="I11">
            <v>2</v>
          </cell>
        </row>
        <row r="12">
          <cell r="B12" t="str">
            <v>16DQ5803020013</v>
          </cell>
          <cell r="C12" t="str">
            <v>Đinh Chính Huy</v>
          </cell>
          <cell r="D12" t="str">
            <v>D16QX</v>
          </cell>
          <cell r="E12">
            <v>1</v>
          </cell>
          <cell r="I12">
            <v>1</v>
          </cell>
        </row>
        <row r="13">
          <cell r="B13" t="str">
            <v>16DQ5803020014</v>
          </cell>
          <cell r="C13" t="str">
            <v>Lê Thị Hồng Lĩnh</v>
          </cell>
          <cell r="D13" t="str">
            <v>D16QX</v>
          </cell>
          <cell r="G13">
            <v>1</v>
          </cell>
          <cell r="I13">
            <v>1</v>
          </cell>
        </row>
        <row r="14">
          <cell r="B14" t="str">
            <v>16DQ5803020024</v>
          </cell>
          <cell r="C14" t="str">
            <v>Nguyễn Thị Hoàng Tuyết</v>
          </cell>
          <cell r="D14" t="str">
            <v>D16QX</v>
          </cell>
          <cell r="I14">
            <v>0</v>
          </cell>
        </row>
        <row r="15">
          <cell r="B15" t="str">
            <v>16DQ5803020025</v>
          </cell>
          <cell r="C15" t="str">
            <v>Phạm Thị Thu Hằng</v>
          </cell>
          <cell r="D15" t="str">
            <v>D16QX</v>
          </cell>
          <cell r="F15">
            <v>1</v>
          </cell>
          <cell r="G15">
            <v>1</v>
          </cell>
          <cell r="I15">
            <v>2</v>
          </cell>
        </row>
        <row r="16">
          <cell r="B16" t="str">
            <v>16DQ5803020026</v>
          </cell>
          <cell r="C16" t="str">
            <v>Võ Minh Hiếu</v>
          </cell>
          <cell r="D16" t="str">
            <v>D16QX</v>
          </cell>
          <cell r="E16">
            <v>1</v>
          </cell>
          <cell r="G16">
            <v>1</v>
          </cell>
          <cell r="I16">
            <v>2</v>
          </cell>
        </row>
        <row r="17">
          <cell r="B17" t="str">
            <v>16DQ5803020031</v>
          </cell>
          <cell r="C17" t="str">
            <v>Nguyễn Minh Kiệt</v>
          </cell>
          <cell r="D17" t="str">
            <v>D16QX</v>
          </cell>
          <cell r="I17">
            <v>0</v>
          </cell>
        </row>
        <row r="18">
          <cell r="B18" t="str">
            <v>16DQ5803020015</v>
          </cell>
          <cell r="C18" t="str">
            <v>Huỳnh Vạn Năng</v>
          </cell>
          <cell r="D18" t="str">
            <v>D16QX</v>
          </cell>
          <cell r="I18">
            <v>0</v>
          </cell>
        </row>
        <row r="19">
          <cell r="B19" t="str">
            <v>16DQ5803020034</v>
          </cell>
          <cell r="C19" t="str">
            <v>THONEMANY NAT</v>
          </cell>
          <cell r="D19" t="str">
            <v>D16QX</v>
          </cell>
          <cell r="E19">
            <v>1</v>
          </cell>
          <cell r="I19">
            <v>1</v>
          </cell>
        </row>
        <row r="20">
          <cell r="B20" t="str">
            <v>16DQ5803020016</v>
          </cell>
          <cell r="C20" t="str">
            <v>Trần Thị Ngà</v>
          </cell>
          <cell r="D20" t="str">
            <v>D16QX</v>
          </cell>
          <cell r="F20">
            <v>1</v>
          </cell>
          <cell r="I20">
            <v>1</v>
          </cell>
        </row>
        <row r="21">
          <cell r="B21" t="str">
            <v>16DQ5803020018</v>
          </cell>
          <cell r="C21" t="str">
            <v>Hồ Thị Nhạn </v>
          </cell>
          <cell r="D21" t="str">
            <v>D16QX</v>
          </cell>
          <cell r="G21">
            <v>1</v>
          </cell>
          <cell r="I21">
            <v>1</v>
          </cell>
        </row>
        <row r="22">
          <cell r="B22" t="str">
            <v>16DQ5803020033</v>
          </cell>
          <cell r="C22" t="str">
            <v>Trương Thị Ni</v>
          </cell>
          <cell r="D22" t="str">
            <v>D16QX</v>
          </cell>
          <cell r="F22">
            <v>1</v>
          </cell>
          <cell r="I22">
            <v>1</v>
          </cell>
        </row>
        <row r="23">
          <cell r="B23" t="str">
            <v>16DQ5803020029</v>
          </cell>
          <cell r="C23" t="str">
            <v>Bùi Thị Bích Phượng</v>
          </cell>
          <cell r="D23" t="str">
            <v>D16QX</v>
          </cell>
          <cell r="I23">
            <v>0</v>
          </cell>
        </row>
        <row r="24">
          <cell r="B24" t="str">
            <v>16DQ5803020020</v>
          </cell>
          <cell r="C24" t="str">
            <v>Nguyễn Thanh Sang</v>
          </cell>
          <cell r="D24" t="str">
            <v>D16QX</v>
          </cell>
          <cell r="E24">
            <v>1</v>
          </cell>
          <cell r="I24">
            <v>1</v>
          </cell>
        </row>
        <row r="25">
          <cell r="B25" t="str">
            <v>16DQ5803020028</v>
          </cell>
          <cell r="C25" t="str">
            <v>Văn Tấn Tài</v>
          </cell>
          <cell r="D25" t="str">
            <v>D16QX</v>
          </cell>
          <cell r="E25">
            <v>1</v>
          </cell>
          <cell r="I25">
            <v>1</v>
          </cell>
        </row>
        <row r="26">
          <cell r="B26" t="str">
            <v>16DQ5803020021</v>
          </cell>
          <cell r="C26" t="str">
            <v>Hồ Thị Như Thảo</v>
          </cell>
          <cell r="D26" t="str">
            <v>D16QX</v>
          </cell>
          <cell r="I26">
            <v>0</v>
          </cell>
        </row>
        <row r="27">
          <cell r="B27" t="str">
            <v>16DQ5803020032</v>
          </cell>
          <cell r="C27" t="str">
            <v>Văn Thị Minh Thư</v>
          </cell>
          <cell r="D27" t="str">
            <v>D16QX</v>
          </cell>
          <cell r="G27">
            <v>1</v>
          </cell>
          <cell r="I27">
            <v>1</v>
          </cell>
        </row>
        <row r="28">
          <cell r="B28" t="str">
            <v>16DQ5803020022</v>
          </cell>
          <cell r="C28" t="str">
            <v>Lương Bảo Thuận</v>
          </cell>
          <cell r="D28" t="str">
            <v>D16QX</v>
          </cell>
          <cell r="I28">
            <v>0</v>
          </cell>
        </row>
        <row r="29">
          <cell r="B29" t="str">
            <v>16DQ5803020023</v>
          </cell>
          <cell r="C29" t="str">
            <v>Nguyễn Thị Bích Trà</v>
          </cell>
          <cell r="D29" t="str">
            <v>D16QX</v>
          </cell>
          <cell r="G29">
            <v>1</v>
          </cell>
          <cell r="I29">
            <v>1</v>
          </cell>
        </row>
        <row r="30">
          <cell r="B30" t="str">
            <v>16DQ5803020030</v>
          </cell>
          <cell r="C30" t="str">
            <v>Lê Anh Tuấn</v>
          </cell>
          <cell r="D30" t="str">
            <v>D16QX</v>
          </cell>
          <cell r="F30">
            <v>1</v>
          </cell>
          <cell r="G30">
            <v>1</v>
          </cell>
          <cell r="I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e">
        <v>#REF!</v>
      </c>
      <c r="C1" s="16"/>
    </row>
    <row r="2" ht="13.5" thickBot="1">
      <c r="A2" s="7" t="s">
        <v>18</v>
      </c>
    </row>
    <row r="3" spans="1:3" ht="13.5" thickBot="1">
      <c r="A3" s="8" t="s">
        <v>29</v>
      </c>
      <c r="C3" s="9" t="s">
        <v>19</v>
      </c>
    </row>
    <row r="4" spans="1:3" ht="15">
      <c r="A4" s="8" t="e">
        <v>#REF!</v>
      </c>
      <c r="C4" s="16"/>
    </row>
    <row r="5" ht="15">
      <c r="C5" s="16"/>
    </row>
    <row r="6" ht="15.75" thickBot="1">
      <c r="C6" s="16"/>
    </row>
    <row r="7" spans="1:3" ht="15">
      <c r="A7" s="10" t="s">
        <v>20</v>
      </c>
      <c r="C7" s="16"/>
    </row>
    <row r="8" spans="1:3" ht="15">
      <c r="A8" s="11" t="s">
        <v>21</v>
      </c>
      <c r="C8" s="16"/>
    </row>
    <row r="9" spans="1:3" ht="15">
      <c r="A9" s="12" t="s">
        <v>22</v>
      </c>
      <c r="C9" s="16"/>
    </row>
    <row r="10" spans="1:3" ht="15">
      <c r="A10" s="11" t="s">
        <v>23</v>
      </c>
      <c r="C10" s="16"/>
    </row>
    <row r="11" spans="1:3" ht="15.75" thickBot="1">
      <c r="A11" s="13" t="s">
        <v>24</v>
      </c>
      <c r="C11" s="16"/>
    </row>
    <row r="12" ht="15">
      <c r="C12" s="16"/>
    </row>
    <row r="13" ht="15.75" thickBot="1">
      <c r="C13" s="16"/>
    </row>
    <row r="14" spans="1:3" ht="15.75" thickBot="1">
      <c r="A14" s="9" t="s">
        <v>25</v>
      </c>
      <c r="C14" s="16"/>
    </row>
    <row r="15" ht="15">
      <c r="A15" s="16"/>
    </row>
    <row r="16" ht="15.75" thickBot="1">
      <c r="A16" s="16"/>
    </row>
    <row r="17" spans="1:3" ht="15.75" thickBot="1">
      <c r="A17" s="16"/>
      <c r="C17" s="9" t="s">
        <v>26</v>
      </c>
    </row>
    <row r="18" ht="15">
      <c r="C18" s="16"/>
    </row>
    <row r="19" ht="15">
      <c r="C19" s="16"/>
    </row>
    <row r="20" spans="1:3" ht="15">
      <c r="A20" s="14" t="s">
        <v>27</v>
      </c>
      <c r="C20" s="16"/>
    </row>
    <row r="21" spans="1:3" ht="15">
      <c r="A21" s="16"/>
      <c r="C21" s="16"/>
    </row>
    <row r="22" spans="1:3" ht="15">
      <c r="A22" s="16"/>
      <c r="C22" s="16"/>
    </row>
    <row r="23" spans="1:3" ht="15">
      <c r="A23" s="16"/>
      <c r="C23" s="16"/>
    </row>
    <row r="24" ht="15">
      <c r="A24" s="16"/>
    </row>
    <row r="25" ht="15">
      <c r="A25" s="16"/>
    </row>
    <row r="26" spans="1:3" ht="15.75" thickBot="1">
      <c r="A26" s="16"/>
      <c r="C26" s="15" t="s">
        <v>28</v>
      </c>
    </row>
    <row r="27" spans="1:3" ht="15">
      <c r="A27" s="16"/>
      <c r="C27" s="16"/>
    </row>
    <row r="28" spans="1:3" ht="15">
      <c r="A28" s="16"/>
      <c r="C28" s="16"/>
    </row>
    <row r="29" spans="1:3" ht="15">
      <c r="A29" s="16"/>
      <c r="C29" s="16"/>
    </row>
    <row r="30" spans="1:3" ht="15">
      <c r="A30" s="16"/>
      <c r="C30" s="16"/>
    </row>
    <row r="31" spans="1:3" ht="15">
      <c r="A31" s="16"/>
      <c r="C31" s="16"/>
    </row>
    <row r="32" spans="1:3" ht="15">
      <c r="A32" s="16"/>
      <c r="C32" s="16"/>
    </row>
    <row r="33" spans="1:3" ht="15">
      <c r="A33" s="16"/>
      <c r="C33" s="16"/>
    </row>
    <row r="34" spans="1:3" ht="15">
      <c r="A34" s="16"/>
      <c r="C34" s="16"/>
    </row>
    <row r="35" spans="1:3" ht="15">
      <c r="A35" s="16"/>
      <c r="C35" s="16"/>
    </row>
    <row r="36" spans="1:3" ht="15">
      <c r="A36" s="16"/>
      <c r="C36" s="16"/>
    </row>
    <row r="37" ht="15">
      <c r="A37" s="16"/>
    </row>
    <row r="38" ht="15">
      <c r="A38" s="16"/>
    </row>
    <row r="39" spans="1:3" ht="15">
      <c r="A39" s="16"/>
      <c r="C39" s="16"/>
    </row>
    <row r="40" spans="1:3" ht="15">
      <c r="A40" s="16"/>
      <c r="C40" s="16"/>
    </row>
    <row r="41" spans="1:3" ht="15">
      <c r="A41" s="16"/>
      <c r="C41" s="1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/>
    </row>
    <row r="5" ht="15">
      <c r="C5"/>
    </row>
    <row r="6" ht="15.75" thickBot="1">
      <c r="C6"/>
    </row>
    <row r="7" spans="1:3" ht="15">
      <c r="A7" s="10" t="s">
        <v>20</v>
      </c>
      <c r="C7"/>
    </row>
    <row r="8" spans="1:3" ht="15">
      <c r="A8" s="11" t="s">
        <v>21</v>
      </c>
      <c r="C8"/>
    </row>
    <row r="9" spans="1:3" ht="15">
      <c r="A9" s="12" t="s">
        <v>22</v>
      </c>
      <c r="C9"/>
    </row>
    <row r="10" spans="1:3" ht="15">
      <c r="A10" s="11" t="s">
        <v>23</v>
      </c>
      <c r="C10"/>
    </row>
    <row r="11" spans="1:3" ht="15.75" thickBot="1">
      <c r="A11" s="13" t="s">
        <v>24</v>
      </c>
      <c r="C11"/>
    </row>
    <row r="12" ht="15">
      <c r="C12"/>
    </row>
    <row r="13" ht="15.75" thickBot="1">
      <c r="C13"/>
    </row>
    <row r="14" spans="1:3" ht="15.75" thickBot="1">
      <c r="A14" s="9" t="s">
        <v>25</v>
      </c>
      <c r="C14"/>
    </row>
    <row r="15" ht="15">
      <c r="A15"/>
    </row>
    <row r="16" ht="15.75" thickBot="1">
      <c r="A16"/>
    </row>
    <row r="17" spans="1:3" ht="15.75" thickBot="1">
      <c r="A17"/>
      <c r="C17" s="9" t="s">
        <v>26</v>
      </c>
    </row>
    <row r="18" ht="15">
      <c r="C18"/>
    </row>
    <row r="19" ht="15">
      <c r="C19"/>
    </row>
    <row r="20" spans="1:3" ht="15">
      <c r="A20" s="14" t="s">
        <v>27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5" t="s">
        <v>28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 s="17"/>
    </row>
    <row r="5" ht="15">
      <c r="C5" s="17"/>
    </row>
    <row r="6" ht="15.75" thickBot="1">
      <c r="C6" s="17"/>
    </row>
    <row r="7" spans="1:3" ht="15">
      <c r="A7" s="10" t="s">
        <v>20</v>
      </c>
      <c r="C7" s="17"/>
    </row>
    <row r="8" spans="1:3" ht="15">
      <c r="A8" s="11" t="s">
        <v>21</v>
      </c>
      <c r="C8" s="17"/>
    </row>
    <row r="9" spans="1:3" ht="15">
      <c r="A9" s="12" t="s">
        <v>22</v>
      </c>
      <c r="C9" s="17"/>
    </row>
    <row r="10" spans="1:3" ht="15">
      <c r="A10" s="11" t="s">
        <v>23</v>
      </c>
      <c r="C10" s="17"/>
    </row>
    <row r="11" spans="1:3" ht="15.75" thickBot="1">
      <c r="A11" s="13" t="s">
        <v>24</v>
      </c>
      <c r="C11" s="17"/>
    </row>
    <row r="12" ht="15">
      <c r="C12" s="17"/>
    </row>
    <row r="13" ht="15.75" thickBot="1">
      <c r="C13" s="17"/>
    </row>
    <row r="14" spans="1:3" ht="15.75" thickBot="1">
      <c r="A14" s="9" t="s">
        <v>25</v>
      </c>
      <c r="C14" s="17"/>
    </row>
    <row r="15" ht="15">
      <c r="A15" s="17"/>
    </row>
    <row r="16" ht="15.75" thickBot="1">
      <c r="A16" s="17"/>
    </row>
    <row r="17" spans="1:3" ht="15.75" thickBot="1">
      <c r="A17" s="17"/>
      <c r="C17" s="9" t="s">
        <v>26</v>
      </c>
    </row>
    <row r="18" ht="15">
      <c r="C18" s="17"/>
    </row>
    <row r="19" ht="15">
      <c r="C19" s="17"/>
    </row>
    <row r="20" spans="1:3" ht="15">
      <c r="A20" s="14" t="s">
        <v>27</v>
      </c>
      <c r="C20" s="17"/>
    </row>
    <row r="21" spans="1:3" ht="15">
      <c r="A21" s="17"/>
      <c r="C21" s="17"/>
    </row>
    <row r="22" spans="1:3" ht="15">
      <c r="A22" s="17"/>
      <c r="C22" s="17"/>
    </row>
    <row r="23" spans="1:3" ht="15">
      <c r="A23" s="17"/>
      <c r="C23" s="17"/>
    </row>
    <row r="24" ht="15">
      <c r="A24" s="17"/>
    </row>
    <row r="25" ht="15">
      <c r="A25" s="17"/>
    </row>
    <row r="26" spans="1:3" ht="15.75" thickBot="1">
      <c r="A26" s="17"/>
      <c r="C26" s="15" t="s">
        <v>28</v>
      </c>
    </row>
    <row r="27" spans="1:3" ht="15">
      <c r="A27" s="17"/>
      <c r="C27" s="17"/>
    </row>
    <row r="28" spans="1:3" ht="15">
      <c r="A28" s="17"/>
      <c r="C28" s="17"/>
    </row>
    <row r="29" spans="1:3" ht="15">
      <c r="A29" s="17"/>
      <c r="C29" s="17"/>
    </row>
    <row r="30" spans="1:3" ht="15">
      <c r="A30" s="17"/>
      <c r="C30" s="17"/>
    </row>
    <row r="31" spans="1:3" ht="15">
      <c r="A31" s="17"/>
      <c r="C31" s="17"/>
    </row>
    <row r="32" spans="1:3" ht="15">
      <c r="A32" s="17"/>
      <c r="C32" s="17"/>
    </row>
    <row r="33" spans="1:3" ht="15">
      <c r="A33" s="17"/>
      <c r="C33" s="17"/>
    </row>
    <row r="34" spans="1:3" ht="15">
      <c r="A34" s="17"/>
      <c r="C34" s="17"/>
    </row>
    <row r="35" spans="1:3" ht="15">
      <c r="A35" s="17"/>
      <c r="C35" s="17"/>
    </row>
    <row r="36" spans="1:3" ht="15">
      <c r="A36" s="17"/>
      <c r="C36" s="17"/>
    </row>
    <row r="37" ht="15">
      <c r="A37" s="17"/>
    </row>
    <row r="38" ht="15">
      <c r="A38" s="17"/>
    </row>
    <row r="39" spans="1:3" ht="15">
      <c r="A39" s="17"/>
      <c r="C39" s="17"/>
    </row>
    <row r="40" spans="1:3" ht="15">
      <c r="A40" s="17"/>
      <c r="C40" s="17"/>
    </row>
    <row r="41" spans="1:3" ht="1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2.75">
      <c r="A1" s="7" t="s">
        <v>37</v>
      </c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ht="12.75">
      <c r="A4" s="8">
        <v>3</v>
      </c>
    </row>
    <row r="6" ht="13.5" thickBot="1"/>
    <row r="7" ht="12.75">
      <c r="A7" s="10" t="s">
        <v>20</v>
      </c>
    </row>
    <row r="8" ht="12.75">
      <c r="A8" s="11" t="s">
        <v>21</v>
      </c>
    </row>
    <row r="9" ht="12.75">
      <c r="A9" s="12" t="s">
        <v>22</v>
      </c>
    </row>
    <row r="10" ht="12.75">
      <c r="A10" s="11" t="s">
        <v>23</v>
      </c>
    </row>
    <row r="11" ht="13.5" thickBot="1">
      <c r="A11" s="13" t="s">
        <v>24</v>
      </c>
    </row>
    <row r="13" ht="13.5" thickBot="1"/>
    <row r="14" ht="13.5" thickBot="1">
      <c r="A14" s="9" t="s">
        <v>25</v>
      </c>
    </row>
    <row r="16" ht="13.5" thickBot="1"/>
    <row r="17" ht="13.5" thickBot="1">
      <c r="C17" s="9" t="s">
        <v>26</v>
      </c>
    </row>
    <row r="20" ht="12.75">
      <c r="A20" s="14" t="s">
        <v>27</v>
      </c>
    </row>
    <row r="26" ht="13.5" thickBot="1">
      <c r="C26" s="1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2" sqref="J22"/>
    </sheetView>
  </sheetViews>
  <sheetFormatPr defaultColWidth="8.796875" defaultRowHeight="15"/>
  <cols>
    <col min="1" max="1" width="3.59765625" style="2" customWidth="1"/>
    <col min="2" max="2" width="16.3984375" style="54" customWidth="1"/>
    <col min="3" max="3" width="15.59765625" style="3" customWidth="1"/>
    <col min="4" max="4" width="7.09765625" style="29" customWidth="1"/>
    <col min="5" max="6" width="3.8984375" style="55" customWidth="1"/>
    <col min="7" max="7" width="4.59765625" style="68" customWidth="1"/>
    <col min="8" max="8" width="3.8984375" style="55" customWidth="1"/>
    <col min="9" max="10" width="3.8984375" style="26" customWidth="1"/>
    <col min="11" max="11" width="4.5" style="26" customWidth="1"/>
    <col min="12" max="17" width="3.8984375" style="26" customWidth="1"/>
    <col min="18" max="18" width="8.59765625" style="26" customWidth="1"/>
    <col min="19" max="20" width="6.3984375" style="26" customWidth="1"/>
    <col min="21" max="22" width="3.8984375" style="26" customWidth="1"/>
    <col min="23" max="23" width="3.69921875" style="4" customWidth="1"/>
    <col min="24" max="24" width="6" style="4" customWidth="1"/>
    <col min="25" max="26" width="5.8984375" style="56" customWidth="1"/>
    <col min="27" max="27" width="10.3984375" style="30" customWidth="1"/>
    <col min="28" max="16384" width="9" style="26" customWidth="1"/>
  </cols>
  <sheetData>
    <row r="1" spans="1:29" s="60" customFormat="1" ht="27" customHeight="1">
      <c r="A1" s="126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s="60" customFormat="1" ht="30.75" customHeight="1">
      <c r="A2" s="128" t="s">
        <v>280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7" s="61" customFormat="1" ht="19.5" customHeight="1">
      <c r="A3" s="115" t="s">
        <v>4</v>
      </c>
      <c r="B3" s="116" t="s">
        <v>5</v>
      </c>
      <c r="C3" s="117" t="s">
        <v>15</v>
      </c>
      <c r="D3" s="118" t="s">
        <v>6</v>
      </c>
      <c r="E3" s="119" t="s">
        <v>43</v>
      </c>
      <c r="F3" s="120"/>
      <c r="G3" s="120"/>
      <c r="H3" s="121"/>
      <c r="I3" s="122" t="s">
        <v>0</v>
      </c>
      <c r="J3" s="124"/>
      <c r="K3" s="122" t="s">
        <v>1</v>
      </c>
      <c r="L3" s="123"/>
      <c r="M3" s="122" t="s">
        <v>45</v>
      </c>
      <c r="N3" s="124"/>
      <c r="O3" s="122" t="s">
        <v>2</v>
      </c>
      <c r="P3" s="123"/>
      <c r="Q3" s="123"/>
      <c r="R3" s="123"/>
      <c r="S3" s="123"/>
      <c r="T3" s="124"/>
      <c r="U3" s="66" t="s">
        <v>41</v>
      </c>
      <c r="V3" s="66" t="s">
        <v>44</v>
      </c>
      <c r="W3" s="130" t="s">
        <v>14</v>
      </c>
      <c r="X3" s="131"/>
      <c r="Y3" s="131"/>
      <c r="Z3" s="131"/>
      <c r="AA3" s="116" t="s">
        <v>7</v>
      </c>
    </row>
    <row r="4" spans="1:27" s="73" customFormat="1" ht="57.75" customHeight="1">
      <c r="A4" s="115"/>
      <c r="B4" s="116"/>
      <c r="C4" s="117"/>
      <c r="D4" s="118"/>
      <c r="E4" s="91" t="s">
        <v>8</v>
      </c>
      <c r="F4" s="91" t="s">
        <v>9</v>
      </c>
      <c r="G4" s="91" t="s">
        <v>38</v>
      </c>
      <c r="H4" s="91" t="s">
        <v>9</v>
      </c>
      <c r="I4" s="91" t="s">
        <v>8</v>
      </c>
      <c r="J4" s="91" t="s">
        <v>9</v>
      </c>
      <c r="K4" s="91" t="s">
        <v>8</v>
      </c>
      <c r="L4" s="91" t="s">
        <v>9</v>
      </c>
      <c r="M4" s="91" t="s">
        <v>8</v>
      </c>
      <c r="N4" s="91" t="s">
        <v>9</v>
      </c>
      <c r="O4" s="91" t="s">
        <v>8</v>
      </c>
      <c r="P4" s="107" t="s">
        <v>359</v>
      </c>
      <c r="Q4" s="107" t="s">
        <v>360</v>
      </c>
      <c r="R4" s="91" t="s">
        <v>50</v>
      </c>
      <c r="S4" s="91" t="s">
        <v>51</v>
      </c>
      <c r="T4" s="91" t="s">
        <v>52</v>
      </c>
      <c r="U4" s="91" t="s">
        <v>49</v>
      </c>
      <c r="V4" s="91">
        <v>-10</v>
      </c>
      <c r="W4" s="91" t="s">
        <v>8</v>
      </c>
      <c r="X4" s="91" t="s">
        <v>39</v>
      </c>
      <c r="Y4" s="91" t="s">
        <v>9</v>
      </c>
      <c r="Z4" s="91" t="s">
        <v>39</v>
      </c>
      <c r="AA4" s="116"/>
    </row>
    <row r="5" spans="1:33" s="104" customFormat="1" ht="18" customHeight="1">
      <c r="A5" s="98">
        <v>1</v>
      </c>
      <c r="B5" s="106" t="s">
        <v>179</v>
      </c>
      <c r="C5" s="99" t="s">
        <v>180</v>
      </c>
      <c r="D5" s="99" t="s">
        <v>181</v>
      </c>
      <c r="E5" s="100">
        <v>0</v>
      </c>
      <c r="F5" s="100">
        <f>E5</f>
        <v>0</v>
      </c>
      <c r="G5" s="101" t="str">
        <f>VLOOKUP(B5,'[4]Sheet1'!$D$24:$U$61,18,0)</f>
        <v>0</v>
      </c>
      <c r="H5" s="101">
        <f>F5+G5</f>
        <v>0</v>
      </c>
      <c r="I5" s="101">
        <v>0</v>
      </c>
      <c r="J5" s="101">
        <f>I5</f>
        <v>0</v>
      </c>
      <c r="K5" s="101">
        <v>0</v>
      </c>
      <c r="L5" s="101">
        <f>K5</f>
        <v>0</v>
      </c>
      <c r="M5" s="101">
        <v>0</v>
      </c>
      <c r="N5" s="101">
        <f>M5</f>
        <v>0</v>
      </c>
      <c r="O5" s="101"/>
      <c r="P5" s="101"/>
      <c r="Q5" s="101"/>
      <c r="R5" s="101">
        <f>P5+Q5</f>
        <v>0</v>
      </c>
      <c r="S5" s="101"/>
      <c r="T5" s="101"/>
      <c r="U5" s="101"/>
      <c r="V5" s="101"/>
      <c r="W5" s="101">
        <f>E5+I5+K5+M5+O5</f>
        <v>0</v>
      </c>
      <c r="X5" s="71" t="str">
        <f>IF(W5&lt;35,"Kém",IF(W5&lt;50,"Yếu",IF(W5&lt;65,"TB",IF(W5&lt;80,"Khá",IF(W5&lt;90,"Tốt","XS")))))</f>
        <v>Kém</v>
      </c>
      <c r="Y5" s="102">
        <f>ROUND((H5+J5+L5+N5+R5+S5+T5+U5+V5),0)</f>
        <v>0</v>
      </c>
      <c r="Z5" s="71" t="str">
        <f>IF(Y5&lt;35,"Kém",IF(Y5&lt;50,"Yếu",IF(Y5&lt;65,"TB",IF(Y5&lt;80,"Khá",IF(Y5&lt;90,"Tốt","XS")))))</f>
        <v>Kém</v>
      </c>
      <c r="AA5" s="103"/>
      <c r="AD5" s="112"/>
      <c r="AE5" s="112"/>
      <c r="AF5" s="112"/>
      <c r="AG5" s="112"/>
    </row>
    <row r="6" spans="1:33" ht="18" customHeight="1">
      <c r="A6" s="28">
        <v>2</v>
      </c>
      <c r="B6" s="28" t="s">
        <v>182</v>
      </c>
      <c r="C6" s="72" t="s">
        <v>183</v>
      </c>
      <c r="D6" s="72" t="s">
        <v>184</v>
      </c>
      <c r="E6" s="25">
        <v>3</v>
      </c>
      <c r="F6" s="63">
        <f>E6</f>
        <v>3</v>
      </c>
      <c r="G6" s="62" t="str">
        <f>VLOOKUP(B6,'[4]Sheet1'!$D$24:$U$61,18,0)</f>
        <v>8</v>
      </c>
      <c r="H6" s="62">
        <f aca="true" t="shared" si="0" ref="H6:H42">F6+G6</f>
        <v>11</v>
      </c>
      <c r="I6" s="57">
        <v>25</v>
      </c>
      <c r="J6" s="62">
        <f>I6</f>
        <v>25</v>
      </c>
      <c r="K6" s="57">
        <v>13</v>
      </c>
      <c r="L6" s="57">
        <v>14</v>
      </c>
      <c r="M6" s="57">
        <v>7</v>
      </c>
      <c r="N6" s="57">
        <f aca="true" t="shared" si="1" ref="N6:N42">M6</f>
        <v>7</v>
      </c>
      <c r="O6" s="57">
        <v>7</v>
      </c>
      <c r="P6" s="57">
        <f>VLOOKUP(B6,'[5]D16KX1'!$C$4:$I$38,7,0)</f>
        <v>1</v>
      </c>
      <c r="Q6" s="101"/>
      <c r="R6" s="62">
        <f aca="true" t="shared" si="2" ref="R6:R40">P6+Q6</f>
        <v>1</v>
      </c>
      <c r="S6" s="57"/>
      <c r="T6" s="57"/>
      <c r="U6" s="57">
        <v>5</v>
      </c>
      <c r="V6" s="57"/>
      <c r="W6" s="57">
        <f aca="true" t="shared" si="3" ref="W6:W42">E6+I6+K6+M6+O6</f>
        <v>55</v>
      </c>
      <c r="X6" s="71" t="str">
        <f aca="true" t="shared" si="4" ref="X6:X42">IF(W6&lt;35,"Kém",IF(W6&lt;50,"Yếu",IF(W6&lt;65,"TB",IF(W6&lt;80,"Khá",IF(W6&lt;90,"Tốt","XS")))))</f>
        <v>TB</v>
      </c>
      <c r="Y6" s="58">
        <f aca="true" t="shared" si="5" ref="Y6:Y42">ROUND((H6+J6+L6+N6+R6+S6+T6+U6+V6),0)</f>
        <v>63</v>
      </c>
      <c r="Z6" s="71" t="str">
        <f aca="true" t="shared" si="6" ref="Z6:Z42">IF(Y6&lt;35,"Kém",IF(Y6&lt;50,"Yếu",IF(Y6&lt;65,"TB",IF(Y6&lt;80,"Khá",IF(Y6&lt;90,"Tốt","XS")))))</f>
        <v>TB</v>
      </c>
      <c r="AA6" s="59"/>
      <c r="AD6" s="27"/>
      <c r="AE6" s="27"/>
      <c r="AF6" s="27"/>
      <c r="AG6" s="27"/>
    </row>
    <row r="7" spans="1:33" ht="18" customHeight="1">
      <c r="A7" s="28">
        <v>3</v>
      </c>
      <c r="B7" s="28" t="s">
        <v>185</v>
      </c>
      <c r="C7" s="72" t="s">
        <v>186</v>
      </c>
      <c r="D7" s="72" t="s">
        <v>187</v>
      </c>
      <c r="E7" s="25">
        <v>3</v>
      </c>
      <c r="F7" s="63">
        <v>6</v>
      </c>
      <c r="G7" s="62" t="str">
        <f>VLOOKUP(B7,'[4]Sheet1'!$D$24:$U$61,18,0)</f>
        <v>8</v>
      </c>
      <c r="H7" s="62">
        <f t="shared" si="0"/>
        <v>14</v>
      </c>
      <c r="I7" s="57">
        <v>25</v>
      </c>
      <c r="J7" s="62">
        <f aca="true" t="shared" si="7" ref="J7:J42">I7</f>
        <v>25</v>
      </c>
      <c r="K7" s="57">
        <v>13</v>
      </c>
      <c r="L7" s="57">
        <f>K7</f>
        <v>13</v>
      </c>
      <c r="M7" s="57">
        <v>17</v>
      </c>
      <c r="N7" s="57">
        <f t="shared" si="1"/>
        <v>17</v>
      </c>
      <c r="O7" s="57"/>
      <c r="P7" s="57">
        <f>VLOOKUP(B7,'[5]D16KX1'!$C$4:$I$38,7,0)</f>
        <v>1</v>
      </c>
      <c r="Q7" s="101"/>
      <c r="R7" s="62">
        <f t="shared" si="2"/>
        <v>1</v>
      </c>
      <c r="S7" s="57"/>
      <c r="T7" s="57">
        <v>2</v>
      </c>
      <c r="U7" s="57"/>
      <c r="V7" s="57"/>
      <c r="W7" s="57">
        <f t="shared" si="3"/>
        <v>58</v>
      </c>
      <c r="X7" s="71" t="str">
        <f t="shared" si="4"/>
        <v>TB</v>
      </c>
      <c r="Y7" s="58">
        <f t="shared" si="5"/>
        <v>72</v>
      </c>
      <c r="Z7" s="71" t="str">
        <f t="shared" si="6"/>
        <v>Khá</v>
      </c>
      <c r="AA7" s="59"/>
      <c r="AD7" s="27"/>
      <c r="AE7" s="27"/>
      <c r="AF7" s="27"/>
      <c r="AG7" s="27"/>
    </row>
    <row r="8" spans="1:33" ht="18" customHeight="1">
      <c r="A8" s="28">
        <v>4</v>
      </c>
      <c r="B8" s="28" t="s">
        <v>188</v>
      </c>
      <c r="C8" s="72" t="s">
        <v>189</v>
      </c>
      <c r="D8" s="72" t="s">
        <v>59</v>
      </c>
      <c r="E8" s="25">
        <v>3</v>
      </c>
      <c r="F8" s="110">
        <f aca="true" t="shared" si="8" ref="F8:F23">E8</f>
        <v>3</v>
      </c>
      <c r="G8" s="62" t="str">
        <f>VLOOKUP(B8,'[4]Sheet1'!$D$24:$U$61,18,0)</f>
        <v>8</v>
      </c>
      <c r="H8" s="62">
        <f t="shared" si="0"/>
        <v>11</v>
      </c>
      <c r="I8" s="57">
        <v>25</v>
      </c>
      <c r="J8" s="62">
        <f t="shared" si="7"/>
        <v>25</v>
      </c>
      <c r="K8" s="57">
        <v>13</v>
      </c>
      <c r="L8" s="57">
        <v>14</v>
      </c>
      <c r="M8" s="57">
        <v>17</v>
      </c>
      <c r="N8" s="57">
        <f t="shared" si="1"/>
        <v>17</v>
      </c>
      <c r="O8" s="57">
        <v>2</v>
      </c>
      <c r="P8" s="57">
        <f>VLOOKUP(B8,'[5]D16KX1'!$C$4:$I$38,7,0)</f>
        <v>0</v>
      </c>
      <c r="Q8" s="101"/>
      <c r="R8" s="62">
        <f t="shared" si="2"/>
        <v>0</v>
      </c>
      <c r="S8" s="57"/>
      <c r="T8" s="57"/>
      <c r="U8" s="57"/>
      <c r="V8" s="57"/>
      <c r="W8" s="57">
        <f t="shared" si="3"/>
        <v>60</v>
      </c>
      <c r="X8" s="71" t="str">
        <f t="shared" si="4"/>
        <v>TB</v>
      </c>
      <c r="Y8" s="58">
        <f t="shared" si="5"/>
        <v>67</v>
      </c>
      <c r="Z8" s="71" t="str">
        <f t="shared" si="6"/>
        <v>Khá</v>
      </c>
      <c r="AA8" s="59"/>
      <c r="AD8" s="27"/>
      <c r="AE8" s="27"/>
      <c r="AF8" s="27"/>
      <c r="AG8" s="27"/>
    </row>
    <row r="9" spans="1:33" ht="18" customHeight="1">
      <c r="A9" s="28">
        <v>5</v>
      </c>
      <c r="B9" s="28" t="s">
        <v>190</v>
      </c>
      <c r="C9" s="72" t="s">
        <v>55</v>
      </c>
      <c r="D9" s="72" t="s">
        <v>68</v>
      </c>
      <c r="E9" s="25">
        <v>3</v>
      </c>
      <c r="F9" s="63">
        <v>6</v>
      </c>
      <c r="G9" s="62" t="str">
        <f>VLOOKUP(B9,'[4]Sheet1'!$D$24:$U$61,18,0)</f>
        <v>12</v>
      </c>
      <c r="H9" s="62">
        <f t="shared" si="0"/>
        <v>18</v>
      </c>
      <c r="I9" s="57">
        <v>25</v>
      </c>
      <c r="J9" s="62">
        <f t="shared" si="7"/>
        <v>25</v>
      </c>
      <c r="K9" s="57">
        <v>13</v>
      </c>
      <c r="L9" s="57">
        <v>14</v>
      </c>
      <c r="M9" s="57">
        <v>17</v>
      </c>
      <c r="N9" s="57">
        <f t="shared" si="1"/>
        <v>17</v>
      </c>
      <c r="O9" s="57">
        <v>5</v>
      </c>
      <c r="P9" s="57">
        <f>VLOOKUP(B9,'[5]D16KX1'!$C$4:$I$38,7,0)</f>
        <v>1</v>
      </c>
      <c r="Q9" s="101"/>
      <c r="R9" s="62">
        <f t="shared" si="2"/>
        <v>1</v>
      </c>
      <c r="S9" s="57"/>
      <c r="T9" s="57">
        <v>10</v>
      </c>
      <c r="U9" s="57">
        <v>5</v>
      </c>
      <c r="V9" s="57"/>
      <c r="W9" s="57">
        <f t="shared" si="3"/>
        <v>63</v>
      </c>
      <c r="X9" s="71" t="str">
        <f t="shared" si="4"/>
        <v>TB</v>
      </c>
      <c r="Y9" s="58">
        <f t="shared" si="5"/>
        <v>90</v>
      </c>
      <c r="Z9" s="71" t="str">
        <f t="shared" si="6"/>
        <v>XS</v>
      </c>
      <c r="AA9" s="59"/>
      <c r="AD9" s="27"/>
      <c r="AE9" s="27"/>
      <c r="AF9" s="27"/>
      <c r="AG9" s="27"/>
    </row>
    <row r="10" spans="1:33" ht="18" customHeight="1">
      <c r="A10" s="28">
        <v>6</v>
      </c>
      <c r="B10" s="28" t="s">
        <v>191</v>
      </c>
      <c r="C10" s="72" t="s">
        <v>192</v>
      </c>
      <c r="D10" s="72" t="s">
        <v>74</v>
      </c>
      <c r="E10" s="25">
        <v>6</v>
      </c>
      <c r="F10" s="110">
        <f t="shared" si="8"/>
        <v>6</v>
      </c>
      <c r="G10" s="62" t="str">
        <f>VLOOKUP(B10,'[4]Sheet1'!$D$24:$U$61,18,0)</f>
        <v>10</v>
      </c>
      <c r="H10" s="62">
        <f t="shared" si="0"/>
        <v>16</v>
      </c>
      <c r="I10" s="57">
        <v>25</v>
      </c>
      <c r="J10" s="62">
        <f t="shared" si="7"/>
        <v>25</v>
      </c>
      <c r="K10" s="57">
        <v>14</v>
      </c>
      <c r="L10" s="57">
        <v>14</v>
      </c>
      <c r="M10" s="57">
        <v>17</v>
      </c>
      <c r="N10" s="57">
        <f t="shared" si="1"/>
        <v>17</v>
      </c>
      <c r="O10" s="57">
        <v>10</v>
      </c>
      <c r="P10" s="57">
        <f>VLOOKUP(B10,'[5]D16KX1'!$C$4:$I$38,7,0)</f>
        <v>2</v>
      </c>
      <c r="Q10" s="101"/>
      <c r="R10" s="62">
        <v>9</v>
      </c>
      <c r="S10" s="57"/>
      <c r="T10" s="108">
        <v>2</v>
      </c>
      <c r="U10" s="57">
        <v>5</v>
      </c>
      <c r="V10" s="57"/>
      <c r="W10" s="57">
        <f t="shared" si="3"/>
        <v>72</v>
      </c>
      <c r="X10" s="71" t="str">
        <f t="shared" si="4"/>
        <v>Khá</v>
      </c>
      <c r="Y10" s="58">
        <f t="shared" si="5"/>
        <v>88</v>
      </c>
      <c r="Z10" s="71" t="str">
        <f t="shared" si="6"/>
        <v>Tốt</v>
      </c>
      <c r="AA10" s="59" t="s">
        <v>367</v>
      </c>
      <c r="AD10" s="27"/>
      <c r="AE10" s="27"/>
      <c r="AF10" s="27"/>
      <c r="AG10" s="27"/>
    </row>
    <row r="11" spans="1:33" ht="18" customHeight="1">
      <c r="A11" s="28">
        <v>7</v>
      </c>
      <c r="B11" s="28" t="s">
        <v>193</v>
      </c>
      <c r="C11" s="72" t="s">
        <v>194</v>
      </c>
      <c r="D11" s="72" t="s">
        <v>79</v>
      </c>
      <c r="E11" s="25">
        <v>3</v>
      </c>
      <c r="F11" s="63">
        <f t="shared" si="8"/>
        <v>3</v>
      </c>
      <c r="G11" s="62" t="str">
        <f>VLOOKUP(B11,'[4]Sheet1'!$D$24:$U$61,18,0)</f>
        <v>0</v>
      </c>
      <c r="H11" s="62">
        <f t="shared" si="0"/>
        <v>3</v>
      </c>
      <c r="I11" s="57">
        <v>25</v>
      </c>
      <c r="J11" s="62">
        <f t="shared" si="7"/>
        <v>25</v>
      </c>
      <c r="K11" s="57">
        <v>13</v>
      </c>
      <c r="L11" s="57">
        <f>K11</f>
        <v>13</v>
      </c>
      <c r="M11" s="57">
        <v>17</v>
      </c>
      <c r="N11" s="57">
        <f t="shared" si="1"/>
        <v>17</v>
      </c>
      <c r="O11" s="57">
        <v>2</v>
      </c>
      <c r="P11" s="57">
        <f>VLOOKUP(B11,'[5]D16KX1'!$C$4:$I$38,7,0)</f>
        <v>2</v>
      </c>
      <c r="Q11" s="101"/>
      <c r="R11" s="62">
        <f t="shared" si="2"/>
        <v>2</v>
      </c>
      <c r="S11" s="57"/>
      <c r="T11" s="57"/>
      <c r="U11" s="57"/>
      <c r="V11" s="57"/>
      <c r="W11" s="57">
        <f t="shared" si="3"/>
        <v>60</v>
      </c>
      <c r="X11" s="71" t="str">
        <f t="shared" si="4"/>
        <v>TB</v>
      </c>
      <c r="Y11" s="58">
        <f t="shared" si="5"/>
        <v>60</v>
      </c>
      <c r="Z11" s="71" t="str">
        <f t="shared" si="6"/>
        <v>TB</v>
      </c>
      <c r="AA11" s="59"/>
      <c r="AD11" s="27"/>
      <c r="AE11" s="27"/>
      <c r="AF11" s="27"/>
      <c r="AG11" s="27"/>
    </row>
    <row r="12" spans="1:33" ht="18" customHeight="1">
      <c r="A12" s="28">
        <v>8</v>
      </c>
      <c r="B12" s="28" t="s">
        <v>195</v>
      </c>
      <c r="C12" s="72" t="s">
        <v>196</v>
      </c>
      <c r="D12" s="72" t="s">
        <v>197</v>
      </c>
      <c r="E12" s="25">
        <v>3</v>
      </c>
      <c r="F12" s="63">
        <f t="shared" si="8"/>
        <v>3</v>
      </c>
      <c r="G12" s="62" t="str">
        <f>VLOOKUP(B12,'[4]Sheet1'!$D$24:$U$61,18,0)</f>
        <v>8</v>
      </c>
      <c r="H12" s="62">
        <f t="shared" si="0"/>
        <v>11</v>
      </c>
      <c r="I12" s="57">
        <v>25</v>
      </c>
      <c r="J12" s="62">
        <v>15</v>
      </c>
      <c r="K12" s="57">
        <v>13</v>
      </c>
      <c r="L12" s="57">
        <f>K12</f>
        <v>13</v>
      </c>
      <c r="M12" s="57">
        <v>17</v>
      </c>
      <c r="N12" s="57">
        <f t="shared" si="1"/>
        <v>17</v>
      </c>
      <c r="O12" s="57"/>
      <c r="P12" s="57">
        <f>VLOOKUP(B12,'[5]D16KX1'!$C$4:$I$38,7,0)</f>
        <v>1</v>
      </c>
      <c r="Q12" s="101"/>
      <c r="R12" s="62">
        <f t="shared" si="2"/>
        <v>1</v>
      </c>
      <c r="S12" s="57"/>
      <c r="T12" s="57"/>
      <c r="U12" s="57"/>
      <c r="V12" s="57"/>
      <c r="W12" s="57">
        <f t="shared" si="3"/>
        <v>58</v>
      </c>
      <c r="X12" s="71" t="str">
        <f t="shared" si="4"/>
        <v>TB</v>
      </c>
      <c r="Y12" s="58">
        <f t="shared" si="5"/>
        <v>57</v>
      </c>
      <c r="Z12" s="71" t="str">
        <f t="shared" si="6"/>
        <v>TB</v>
      </c>
      <c r="AA12" s="59"/>
      <c r="AD12" s="27"/>
      <c r="AE12" s="27"/>
      <c r="AF12" s="27"/>
      <c r="AG12" s="27"/>
    </row>
    <row r="13" spans="1:33" ht="18" customHeight="1">
      <c r="A13" s="28">
        <v>9</v>
      </c>
      <c r="B13" s="28" t="s">
        <v>198</v>
      </c>
      <c r="C13" s="72" t="s">
        <v>199</v>
      </c>
      <c r="D13" s="72" t="s">
        <v>197</v>
      </c>
      <c r="E13" s="25">
        <v>3</v>
      </c>
      <c r="F13" s="63">
        <f t="shared" si="8"/>
        <v>3</v>
      </c>
      <c r="G13" s="62" t="str">
        <f>VLOOKUP(B13,'[4]Sheet1'!$D$24:$U$61,18,0)</f>
        <v>8</v>
      </c>
      <c r="H13" s="62">
        <f t="shared" si="0"/>
        <v>11</v>
      </c>
      <c r="I13" s="57">
        <v>25</v>
      </c>
      <c r="J13" s="62">
        <f t="shared" si="7"/>
        <v>25</v>
      </c>
      <c r="K13" s="57">
        <v>13</v>
      </c>
      <c r="L13" s="57">
        <v>14</v>
      </c>
      <c r="M13" s="57">
        <v>17</v>
      </c>
      <c r="N13" s="57">
        <f t="shared" si="1"/>
        <v>17</v>
      </c>
      <c r="O13" s="57">
        <v>2</v>
      </c>
      <c r="P13" s="57">
        <f>VLOOKUP(B13,'[5]D16KX1'!$C$4:$I$38,7,0)</f>
        <v>2</v>
      </c>
      <c r="Q13" s="101"/>
      <c r="R13" s="62">
        <f t="shared" si="2"/>
        <v>2</v>
      </c>
      <c r="S13" s="57"/>
      <c r="T13" s="57"/>
      <c r="U13" s="57"/>
      <c r="V13" s="57"/>
      <c r="W13" s="57">
        <f t="shared" si="3"/>
        <v>60</v>
      </c>
      <c r="X13" s="71" t="str">
        <f t="shared" si="4"/>
        <v>TB</v>
      </c>
      <c r="Y13" s="58">
        <f t="shared" si="5"/>
        <v>69</v>
      </c>
      <c r="Z13" s="71" t="str">
        <f t="shared" si="6"/>
        <v>Khá</v>
      </c>
      <c r="AA13" s="59"/>
      <c r="AD13" s="27"/>
      <c r="AE13" s="27"/>
      <c r="AF13" s="27"/>
      <c r="AG13" s="27"/>
    </row>
    <row r="14" spans="1:33" ht="18" customHeight="1">
      <c r="A14" s="28">
        <v>10</v>
      </c>
      <c r="B14" s="28" t="s">
        <v>200</v>
      </c>
      <c r="C14" s="72" t="s">
        <v>201</v>
      </c>
      <c r="D14" s="72" t="s">
        <v>202</v>
      </c>
      <c r="E14" s="25">
        <v>3</v>
      </c>
      <c r="F14" s="63">
        <f t="shared" si="8"/>
        <v>3</v>
      </c>
      <c r="G14" s="62" t="str">
        <f>VLOOKUP(B14,'[4]Sheet1'!$D$24:$U$61,18,0)</f>
        <v>10</v>
      </c>
      <c r="H14" s="62">
        <f t="shared" si="0"/>
        <v>13</v>
      </c>
      <c r="I14" s="57">
        <v>25</v>
      </c>
      <c r="J14" s="62">
        <f t="shared" si="7"/>
        <v>25</v>
      </c>
      <c r="K14" s="57">
        <v>13</v>
      </c>
      <c r="L14" s="57">
        <f>K14</f>
        <v>13</v>
      </c>
      <c r="M14" s="57">
        <v>17</v>
      </c>
      <c r="N14" s="57">
        <f t="shared" si="1"/>
        <v>17</v>
      </c>
      <c r="O14" s="57"/>
      <c r="P14" s="57">
        <f>VLOOKUP(B14,'[5]D16KX1'!$C$4:$I$38,7,0)</f>
        <v>0</v>
      </c>
      <c r="Q14" s="101"/>
      <c r="R14" s="62">
        <f t="shared" si="2"/>
        <v>0</v>
      </c>
      <c r="S14" s="57"/>
      <c r="T14" s="57"/>
      <c r="U14" s="57"/>
      <c r="V14" s="57"/>
      <c r="W14" s="57">
        <f t="shared" si="3"/>
        <v>58</v>
      </c>
      <c r="X14" s="71" t="str">
        <f t="shared" si="4"/>
        <v>TB</v>
      </c>
      <c r="Y14" s="58">
        <f t="shared" si="5"/>
        <v>68</v>
      </c>
      <c r="Z14" s="71" t="str">
        <f t="shared" si="6"/>
        <v>Khá</v>
      </c>
      <c r="AA14" s="59"/>
      <c r="AD14" s="27"/>
      <c r="AE14" s="27"/>
      <c r="AF14" s="27"/>
      <c r="AG14" s="27"/>
    </row>
    <row r="15" spans="1:33" ht="18" customHeight="1">
      <c r="A15" s="28">
        <v>11</v>
      </c>
      <c r="B15" s="28" t="s">
        <v>203</v>
      </c>
      <c r="C15" s="72" t="s">
        <v>204</v>
      </c>
      <c r="D15" s="72" t="s">
        <v>205</v>
      </c>
      <c r="E15" s="25">
        <v>3</v>
      </c>
      <c r="F15" s="63">
        <f t="shared" si="8"/>
        <v>3</v>
      </c>
      <c r="G15" s="62" t="str">
        <f>VLOOKUP(B15,'[4]Sheet1'!$D$24:$U$61,18,0)</f>
        <v>8</v>
      </c>
      <c r="H15" s="62">
        <f t="shared" si="0"/>
        <v>11</v>
      </c>
      <c r="I15" s="57">
        <v>25</v>
      </c>
      <c r="J15" s="62">
        <f t="shared" si="7"/>
        <v>25</v>
      </c>
      <c r="K15" s="57">
        <v>14</v>
      </c>
      <c r="L15" s="57">
        <v>15</v>
      </c>
      <c r="M15" s="57">
        <v>17</v>
      </c>
      <c r="N15" s="57">
        <f t="shared" si="1"/>
        <v>17</v>
      </c>
      <c r="O15" s="57">
        <v>10</v>
      </c>
      <c r="P15" s="57">
        <f>VLOOKUP(B15,'[5]D16KX1'!$C$4:$I$38,7,0)</f>
        <v>1</v>
      </c>
      <c r="Q15" s="101"/>
      <c r="R15" s="62">
        <v>10</v>
      </c>
      <c r="S15" s="57"/>
      <c r="T15" s="57"/>
      <c r="U15" s="57">
        <v>5</v>
      </c>
      <c r="V15" s="57"/>
      <c r="W15" s="57">
        <f t="shared" si="3"/>
        <v>69</v>
      </c>
      <c r="X15" s="71" t="str">
        <f t="shared" si="4"/>
        <v>Khá</v>
      </c>
      <c r="Y15" s="58">
        <f t="shared" si="5"/>
        <v>83</v>
      </c>
      <c r="Z15" s="71" t="str">
        <f t="shared" si="6"/>
        <v>Tốt</v>
      </c>
      <c r="AA15" s="59" t="s">
        <v>369</v>
      </c>
      <c r="AD15" s="27"/>
      <c r="AE15" s="27"/>
      <c r="AF15" s="27"/>
      <c r="AG15" s="27"/>
    </row>
    <row r="16" spans="1:33" ht="18" customHeight="1">
      <c r="A16" s="28">
        <v>12</v>
      </c>
      <c r="B16" s="28" t="s">
        <v>206</v>
      </c>
      <c r="C16" s="72" t="s">
        <v>207</v>
      </c>
      <c r="D16" s="72" t="s">
        <v>208</v>
      </c>
      <c r="E16" s="25">
        <v>3</v>
      </c>
      <c r="F16" s="63">
        <f>E16</f>
        <v>3</v>
      </c>
      <c r="G16" s="62" t="str">
        <f>VLOOKUP(B16,'[4]Sheet1'!$D$24:$U$61,18,0)</f>
        <v>8</v>
      </c>
      <c r="H16" s="62">
        <f t="shared" si="0"/>
        <v>11</v>
      </c>
      <c r="I16" s="57">
        <v>25</v>
      </c>
      <c r="J16" s="62">
        <v>15</v>
      </c>
      <c r="K16" s="57">
        <v>13</v>
      </c>
      <c r="L16" s="57">
        <f>K16</f>
        <v>13</v>
      </c>
      <c r="M16" s="57">
        <v>17</v>
      </c>
      <c r="N16" s="57">
        <f t="shared" si="1"/>
        <v>17</v>
      </c>
      <c r="O16" s="57">
        <v>5</v>
      </c>
      <c r="P16" s="57">
        <f>VLOOKUP(B16,'[5]D16KX1'!$C$4:$I$38,7,0)</f>
        <v>0</v>
      </c>
      <c r="Q16" s="101"/>
      <c r="R16" s="62">
        <f t="shared" si="2"/>
        <v>0</v>
      </c>
      <c r="S16" s="57"/>
      <c r="T16" s="57"/>
      <c r="U16" s="57"/>
      <c r="V16" s="57"/>
      <c r="W16" s="57">
        <f t="shared" si="3"/>
        <v>63</v>
      </c>
      <c r="X16" s="71" t="str">
        <f t="shared" si="4"/>
        <v>TB</v>
      </c>
      <c r="Y16" s="58">
        <f t="shared" si="5"/>
        <v>56</v>
      </c>
      <c r="Z16" s="71" t="str">
        <f t="shared" si="6"/>
        <v>TB</v>
      </c>
      <c r="AA16" s="59"/>
      <c r="AD16" s="27"/>
      <c r="AE16" s="27"/>
      <c r="AF16" s="27"/>
      <c r="AG16" s="27"/>
    </row>
    <row r="17" spans="1:33" ht="18" customHeight="1">
      <c r="A17" s="28">
        <v>13</v>
      </c>
      <c r="B17" s="28" t="s">
        <v>209</v>
      </c>
      <c r="C17" s="72" t="s">
        <v>210</v>
      </c>
      <c r="D17" s="72" t="s">
        <v>211</v>
      </c>
      <c r="E17" s="25">
        <v>3</v>
      </c>
      <c r="F17" s="63">
        <f t="shared" si="8"/>
        <v>3</v>
      </c>
      <c r="G17" s="62" t="str">
        <f>VLOOKUP(B17,'[4]Sheet1'!$D$24:$U$61,18,0)</f>
        <v>10</v>
      </c>
      <c r="H17" s="62">
        <f t="shared" si="0"/>
        <v>13</v>
      </c>
      <c r="I17" s="57">
        <v>25</v>
      </c>
      <c r="J17" s="62">
        <f t="shared" si="7"/>
        <v>25</v>
      </c>
      <c r="K17" s="57">
        <v>13</v>
      </c>
      <c r="L17" s="57">
        <v>14</v>
      </c>
      <c r="M17" s="57">
        <v>17</v>
      </c>
      <c r="N17" s="57">
        <f t="shared" si="1"/>
        <v>17</v>
      </c>
      <c r="O17" s="57"/>
      <c r="P17" s="57">
        <f>VLOOKUP(B17,'[5]D16KX1'!$C$4:$I$38,7,0)</f>
        <v>1</v>
      </c>
      <c r="Q17" s="101"/>
      <c r="R17" s="62">
        <f t="shared" si="2"/>
        <v>1</v>
      </c>
      <c r="S17" s="57"/>
      <c r="T17" s="57"/>
      <c r="U17" s="57"/>
      <c r="V17" s="57"/>
      <c r="W17" s="57">
        <f t="shared" si="3"/>
        <v>58</v>
      </c>
      <c r="X17" s="71" t="str">
        <f t="shared" si="4"/>
        <v>TB</v>
      </c>
      <c r="Y17" s="58">
        <f t="shared" si="5"/>
        <v>70</v>
      </c>
      <c r="Z17" s="71" t="str">
        <f t="shared" si="6"/>
        <v>Khá</v>
      </c>
      <c r="AA17" s="59"/>
      <c r="AD17" s="27"/>
      <c r="AE17" s="27"/>
      <c r="AF17" s="27"/>
      <c r="AG17" s="27"/>
    </row>
    <row r="18" spans="1:33" ht="18" customHeight="1">
      <c r="A18" s="28">
        <v>14</v>
      </c>
      <c r="B18" s="28" t="s">
        <v>212</v>
      </c>
      <c r="C18" s="72" t="s">
        <v>213</v>
      </c>
      <c r="D18" s="72" t="s">
        <v>214</v>
      </c>
      <c r="E18" s="25">
        <v>6</v>
      </c>
      <c r="F18" s="110">
        <f t="shared" si="8"/>
        <v>6</v>
      </c>
      <c r="G18" s="62" t="str">
        <f>VLOOKUP(B18,'[4]Sheet1'!$D$24:$U$61,18,0)</f>
        <v>10</v>
      </c>
      <c r="H18" s="62">
        <f t="shared" si="0"/>
        <v>16</v>
      </c>
      <c r="I18" s="57">
        <v>25</v>
      </c>
      <c r="J18" s="62">
        <f t="shared" si="7"/>
        <v>25</v>
      </c>
      <c r="K18" s="57">
        <v>13</v>
      </c>
      <c r="L18" s="57">
        <v>14</v>
      </c>
      <c r="M18" s="57">
        <v>17</v>
      </c>
      <c r="N18" s="57">
        <f t="shared" si="1"/>
        <v>17</v>
      </c>
      <c r="O18" s="57">
        <v>5</v>
      </c>
      <c r="P18" s="57">
        <f>VLOOKUP(B18,'[5]D16KX1'!$C$4:$I$38,7,0)</f>
        <v>0</v>
      </c>
      <c r="Q18" s="101"/>
      <c r="R18" s="62">
        <f t="shared" si="2"/>
        <v>0</v>
      </c>
      <c r="S18" s="57"/>
      <c r="T18" s="57">
        <v>2</v>
      </c>
      <c r="U18" s="57">
        <v>5</v>
      </c>
      <c r="V18" s="57"/>
      <c r="W18" s="57">
        <f t="shared" si="3"/>
        <v>66</v>
      </c>
      <c r="X18" s="71" t="str">
        <f t="shared" si="4"/>
        <v>Khá</v>
      </c>
      <c r="Y18" s="58">
        <f t="shared" si="5"/>
        <v>79</v>
      </c>
      <c r="Z18" s="71" t="str">
        <f t="shared" si="6"/>
        <v>Khá</v>
      </c>
      <c r="AA18" s="59"/>
      <c r="AD18" s="27"/>
      <c r="AE18" s="27"/>
      <c r="AF18" s="27"/>
      <c r="AG18" s="27"/>
    </row>
    <row r="19" spans="1:33" ht="18" customHeight="1">
      <c r="A19" s="28">
        <v>15</v>
      </c>
      <c r="B19" s="28" t="s">
        <v>215</v>
      </c>
      <c r="C19" s="72" t="s">
        <v>216</v>
      </c>
      <c r="D19" s="72" t="s">
        <v>217</v>
      </c>
      <c r="E19" s="25">
        <v>3</v>
      </c>
      <c r="F19" s="63">
        <f t="shared" si="8"/>
        <v>3</v>
      </c>
      <c r="G19" s="62" t="str">
        <f>VLOOKUP(B19,'[4]Sheet1'!$D$24:$U$61,18,0)</f>
        <v>10</v>
      </c>
      <c r="H19" s="62">
        <f t="shared" si="0"/>
        <v>13</v>
      </c>
      <c r="I19" s="57">
        <v>25</v>
      </c>
      <c r="J19" s="62">
        <f t="shared" si="7"/>
        <v>25</v>
      </c>
      <c r="K19" s="57">
        <v>13</v>
      </c>
      <c r="L19" s="57">
        <v>14</v>
      </c>
      <c r="M19" s="57">
        <v>17</v>
      </c>
      <c r="N19" s="57">
        <f t="shared" si="1"/>
        <v>17</v>
      </c>
      <c r="O19" s="57">
        <v>2</v>
      </c>
      <c r="P19" s="57">
        <f>VLOOKUP(B19,'[5]D16KX1'!$C$4:$I$38,7,0)</f>
        <v>1</v>
      </c>
      <c r="Q19" s="101"/>
      <c r="R19" s="62">
        <f t="shared" si="2"/>
        <v>1</v>
      </c>
      <c r="S19" s="57"/>
      <c r="T19" s="57"/>
      <c r="U19" s="57"/>
      <c r="V19" s="57"/>
      <c r="W19" s="57">
        <f t="shared" si="3"/>
        <v>60</v>
      </c>
      <c r="X19" s="71" t="str">
        <f t="shared" si="4"/>
        <v>TB</v>
      </c>
      <c r="Y19" s="58">
        <f t="shared" si="5"/>
        <v>70</v>
      </c>
      <c r="Z19" s="71" t="str">
        <f t="shared" si="6"/>
        <v>Khá</v>
      </c>
      <c r="AA19" s="59"/>
      <c r="AD19" s="27"/>
      <c r="AE19" s="27"/>
      <c r="AF19" s="27"/>
      <c r="AG19" s="27"/>
    </row>
    <row r="20" spans="1:33" ht="18" customHeight="1">
      <c r="A20" s="28">
        <v>16</v>
      </c>
      <c r="B20" s="28" t="s">
        <v>218</v>
      </c>
      <c r="C20" s="72" t="s">
        <v>219</v>
      </c>
      <c r="D20" s="72" t="s">
        <v>105</v>
      </c>
      <c r="E20" s="25">
        <v>6</v>
      </c>
      <c r="F20" s="110">
        <f t="shared" si="8"/>
        <v>6</v>
      </c>
      <c r="G20" s="62" t="str">
        <f>VLOOKUP(B20,'[4]Sheet1'!$D$24:$U$61,18,0)</f>
        <v>14</v>
      </c>
      <c r="H20" s="62">
        <f t="shared" si="0"/>
        <v>20</v>
      </c>
      <c r="I20" s="57">
        <v>25</v>
      </c>
      <c r="J20" s="62">
        <f t="shared" si="7"/>
        <v>25</v>
      </c>
      <c r="K20" s="57">
        <v>14</v>
      </c>
      <c r="L20" s="57">
        <v>15</v>
      </c>
      <c r="M20" s="57">
        <v>17</v>
      </c>
      <c r="N20" s="57">
        <f t="shared" si="1"/>
        <v>17</v>
      </c>
      <c r="O20" s="57">
        <v>7</v>
      </c>
      <c r="P20" s="57">
        <f>VLOOKUP(B20,'[5]D16KX1'!$C$4:$I$38,7,0)</f>
        <v>2</v>
      </c>
      <c r="Q20" s="101"/>
      <c r="R20" s="62">
        <v>10</v>
      </c>
      <c r="S20" s="57"/>
      <c r="T20" s="57">
        <v>10</v>
      </c>
      <c r="U20" s="57">
        <v>5</v>
      </c>
      <c r="V20" s="57"/>
      <c r="W20" s="57">
        <f t="shared" si="3"/>
        <v>69</v>
      </c>
      <c r="X20" s="71" t="str">
        <f t="shared" si="4"/>
        <v>Khá</v>
      </c>
      <c r="Y20" s="58">
        <f t="shared" si="5"/>
        <v>102</v>
      </c>
      <c r="Z20" s="71" t="str">
        <f t="shared" si="6"/>
        <v>XS</v>
      </c>
      <c r="AA20" s="59" t="s">
        <v>371</v>
      </c>
      <c r="AD20" s="27"/>
      <c r="AE20" s="27"/>
      <c r="AF20" s="27"/>
      <c r="AG20" s="27"/>
    </row>
    <row r="21" spans="1:33" ht="18" customHeight="1">
      <c r="A21" s="28">
        <v>17</v>
      </c>
      <c r="B21" s="28" t="s">
        <v>220</v>
      </c>
      <c r="C21" s="72" t="s">
        <v>221</v>
      </c>
      <c r="D21" s="72" t="s">
        <v>222</v>
      </c>
      <c r="E21" s="25">
        <v>3</v>
      </c>
      <c r="F21" s="63">
        <f t="shared" si="8"/>
        <v>3</v>
      </c>
      <c r="G21" s="62" t="str">
        <f>VLOOKUP(B21,'[4]Sheet1'!$D$24:$U$61,18,0)</f>
        <v>8</v>
      </c>
      <c r="H21" s="62">
        <f t="shared" si="0"/>
        <v>11</v>
      </c>
      <c r="I21" s="57">
        <v>25</v>
      </c>
      <c r="J21" s="62">
        <f t="shared" si="7"/>
        <v>25</v>
      </c>
      <c r="K21" s="57">
        <v>14</v>
      </c>
      <c r="L21" s="57">
        <v>15</v>
      </c>
      <c r="M21" s="57">
        <v>17</v>
      </c>
      <c r="N21" s="57">
        <f t="shared" si="1"/>
        <v>17</v>
      </c>
      <c r="O21" s="57">
        <v>7</v>
      </c>
      <c r="P21" s="57">
        <f>VLOOKUP(B21,'[5]D16KX1'!$C$4:$I$38,7,0)</f>
        <v>2</v>
      </c>
      <c r="Q21" s="101"/>
      <c r="R21" s="62">
        <v>9</v>
      </c>
      <c r="S21" s="57"/>
      <c r="T21" s="57"/>
      <c r="U21" s="57"/>
      <c r="V21" s="57"/>
      <c r="W21" s="57">
        <f t="shared" si="3"/>
        <v>66</v>
      </c>
      <c r="X21" s="71" t="str">
        <f t="shared" si="4"/>
        <v>Khá</v>
      </c>
      <c r="Y21" s="58">
        <f t="shared" si="5"/>
        <v>77</v>
      </c>
      <c r="Z21" s="71" t="str">
        <f t="shared" si="6"/>
        <v>Khá</v>
      </c>
      <c r="AA21" s="59" t="s">
        <v>366</v>
      </c>
      <c r="AD21" s="27"/>
      <c r="AE21" s="27"/>
      <c r="AF21" s="27"/>
      <c r="AG21" s="27"/>
    </row>
    <row r="22" spans="1:33" ht="18" customHeight="1">
      <c r="A22" s="28">
        <v>18</v>
      </c>
      <c r="B22" s="28" t="s">
        <v>223</v>
      </c>
      <c r="C22" s="72" t="s">
        <v>224</v>
      </c>
      <c r="D22" s="72" t="s">
        <v>225</v>
      </c>
      <c r="E22" s="25">
        <v>3</v>
      </c>
      <c r="F22" s="63">
        <f t="shared" si="8"/>
        <v>3</v>
      </c>
      <c r="G22" s="62" t="str">
        <f>VLOOKUP(B22,'[4]Sheet1'!$D$24:$U$61,18,0)</f>
        <v>8</v>
      </c>
      <c r="H22" s="62">
        <f t="shared" si="0"/>
        <v>11</v>
      </c>
      <c r="I22" s="57">
        <v>25</v>
      </c>
      <c r="J22" s="62">
        <v>5</v>
      </c>
      <c r="K22" s="57">
        <v>13</v>
      </c>
      <c r="L22" s="57">
        <f>K22</f>
        <v>13</v>
      </c>
      <c r="M22" s="57">
        <v>17</v>
      </c>
      <c r="N22" s="57">
        <f t="shared" si="1"/>
        <v>17</v>
      </c>
      <c r="O22" s="57"/>
      <c r="P22" s="57">
        <f>VLOOKUP(B22,'[5]D16KX1'!$C$4:$I$38,7,0)</f>
        <v>0</v>
      </c>
      <c r="Q22" s="101"/>
      <c r="R22" s="62">
        <f t="shared" si="2"/>
        <v>0</v>
      </c>
      <c r="S22" s="57"/>
      <c r="T22" s="57"/>
      <c r="U22" s="57"/>
      <c r="V22" s="57"/>
      <c r="W22" s="57">
        <f t="shared" si="3"/>
        <v>58</v>
      </c>
      <c r="X22" s="71" t="str">
        <f t="shared" si="4"/>
        <v>TB</v>
      </c>
      <c r="Y22" s="58">
        <f t="shared" si="5"/>
        <v>46</v>
      </c>
      <c r="Z22" s="71" t="str">
        <f t="shared" si="6"/>
        <v>Yếu</v>
      </c>
      <c r="AA22" s="59"/>
      <c r="AD22" s="27"/>
      <c r="AE22" s="27"/>
      <c r="AF22" s="27"/>
      <c r="AG22" s="27"/>
    </row>
    <row r="23" spans="1:33" ht="18" customHeight="1">
      <c r="A23" s="28">
        <v>19</v>
      </c>
      <c r="B23" s="28" t="s">
        <v>226</v>
      </c>
      <c r="C23" s="72" t="s">
        <v>227</v>
      </c>
      <c r="D23" s="72" t="s">
        <v>217</v>
      </c>
      <c r="E23" s="25">
        <v>3</v>
      </c>
      <c r="F23" s="63">
        <f t="shared" si="8"/>
        <v>3</v>
      </c>
      <c r="G23" s="62" t="str">
        <f>VLOOKUP(B23,'[4]Sheet1'!$D$24:$U$61,18,0)</f>
        <v>8</v>
      </c>
      <c r="H23" s="62">
        <f t="shared" si="0"/>
        <v>11</v>
      </c>
      <c r="I23" s="57">
        <v>25</v>
      </c>
      <c r="J23" s="62">
        <f t="shared" si="7"/>
        <v>25</v>
      </c>
      <c r="K23" s="57">
        <v>13</v>
      </c>
      <c r="L23" s="57">
        <f>K23</f>
        <v>13</v>
      </c>
      <c r="M23" s="57">
        <v>17</v>
      </c>
      <c r="N23" s="57">
        <f t="shared" si="1"/>
        <v>17</v>
      </c>
      <c r="O23" s="57"/>
      <c r="P23" s="57">
        <f>VLOOKUP(B23,'[5]D16KX1'!$C$4:$I$38,7,0)</f>
        <v>0</v>
      </c>
      <c r="Q23" s="101"/>
      <c r="R23" s="62">
        <f t="shared" si="2"/>
        <v>0</v>
      </c>
      <c r="S23" s="57"/>
      <c r="T23" s="57"/>
      <c r="U23" s="57"/>
      <c r="V23" s="57"/>
      <c r="W23" s="57">
        <f t="shared" si="3"/>
        <v>58</v>
      </c>
      <c r="X23" s="71" t="str">
        <f t="shared" si="4"/>
        <v>TB</v>
      </c>
      <c r="Y23" s="58">
        <f t="shared" si="5"/>
        <v>66</v>
      </c>
      <c r="Z23" s="71" t="str">
        <f t="shared" si="6"/>
        <v>Khá</v>
      </c>
      <c r="AA23" s="59"/>
      <c r="AD23" s="27"/>
      <c r="AE23" s="27"/>
      <c r="AF23" s="27"/>
      <c r="AG23" s="27"/>
    </row>
    <row r="24" spans="1:33" ht="18" customHeight="1">
      <c r="A24" s="28">
        <v>20</v>
      </c>
      <c r="B24" s="28" t="s">
        <v>228</v>
      </c>
      <c r="C24" s="72" t="s">
        <v>229</v>
      </c>
      <c r="D24" s="72" t="s">
        <v>230</v>
      </c>
      <c r="E24" s="25">
        <v>3</v>
      </c>
      <c r="F24" s="25">
        <f aca="true" t="shared" si="9" ref="F24:F42">E24</f>
        <v>3</v>
      </c>
      <c r="G24" s="62" t="str">
        <f>VLOOKUP(B24,'[4]Sheet1'!$D$24:$U$61,18,0)</f>
        <v>8</v>
      </c>
      <c r="H24" s="62">
        <f t="shared" si="0"/>
        <v>11</v>
      </c>
      <c r="I24" s="57">
        <v>25</v>
      </c>
      <c r="J24" s="62">
        <f t="shared" si="7"/>
        <v>25</v>
      </c>
      <c r="K24" s="57">
        <v>13</v>
      </c>
      <c r="L24" s="57">
        <f>K24</f>
        <v>13</v>
      </c>
      <c r="M24" s="57">
        <v>17</v>
      </c>
      <c r="N24" s="57">
        <f t="shared" si="1"/>
        <v>17</v>
      </c>
      <c r="O24" s="57"/>
      <c r="P24" s="57">
        <f>VLOOKUP(B24,'[5]D16KX1'!$C$4:$I$38,7,0)</f>
        <v>0</v>
      </c>
      <c r="Q24" s="101"/>
      <c r="R24" s="62">
        <v>1</v>
      </c>
      <c r="S24" s="57"/>
      <c r="T24" s="57"/>
      <c r="U24" s="57"/>
      <c r="V24" s="57"/>
      <c r="W24" s="57">
        <f t="shared" si="3"/>
        <v>58</v>
      </c>
      <c r="X24" s="71" t="str">
        <f t="shared" si="4"/>
        <v>TB</v>
      </c>
      <c r="Y24" s="58">
        <f t="shared" si="5"/>
        <v>67</v>
      </c>
      <c r="Z24" s="71" t="str">
        <f t="shared" si="6"/>
        <v>Khá</v>
      </c>
      <c r="AA24" s="59"/>
      <c r="AD24" s="27"/>
      <c r="AE24" s="27"/>
      <c r="AF24" s="27"/>
      <c r="AG24" s="27"/>
    </row>
    <row r="25" spans="1:33" ht="18" customHeight="1">
      <c r="A25" s="28">
        <v>21</v>
      </c>
      <c r="B25" s="28" t="s">
        <v>231</v>
      </c>
      <c r="C25" s="72" t="s">
        <v>232</v>
      </c>
      <c r="D25" s="72" t="s">
        <v>233</v>
      </c>
      <c r="E25" s="25">
        <v>3</v>
      </c>
      <c r="F25" s="25">
        <f t="shared" si="9"/>
        <v>3</v>
      </c>
      <c r="G25" s="62" t="str">
        <f>VLOOKUP(B25,'[4]Sheet1'!$D$24:$U$61,18,0)</f>
        <v>8</v>
      </c>
      <c r="H25" s="62">
        <f t="shared" si="0"/>
        <v>11</v>
      </c>
      <c r="I25" s="57">
        <v>25</v>
      </c>
      <c r="J25" s="62">
        <f t="shared" si="7"/>
        <v>25</v>
      </c>
      <c r="K25" s="57">
        <v>13</v>
      </c>
      <c r="L25" s="57">
        <v>14</v>
      </c>
      <c r="M25" s="57">
        <v>17</v>
      </c>
      <c r="N25" s="57">
        <f t="shared" si="1"/>
        <v>17</v>
      </c>
      <c r="O25" s="57">
        <v>2</v>
      </c>
      <c r="P25" s="57">
        <f>VLOOKUP(B25,'[5]D16KX1'!$C$4:$I$38,7,0)</f>
        <v>0</v>
      </c>
      <c r="Q25" s="101"/>
      <c r="R25" s="62">
        <f t="shared" si="2"/>
        <v>0</v>
      </c>
      <c r="S25" s="57"/>
      <c r="T25" s="57"/>
      <c r="U25" s="57"/>
      <c r="V25" s="57"/>
      <c r="W25" s="57">
        <f t="shared" si="3"/>
        <v>60</v>
      </c>
      <c r="X25" s="71" t="str">
        <f t="shared" si="4"/>
        <v>TB</v>
      </c>
      <c r="Y25" s="58">
        <f t="shared" si="5"/>
        <v>67</v>
      </c>
      <c r="Z25" s="71" t="str">
        <f t="shared" si="6"/>
        <v>Khá</v>
      </c>
      <c r="AA25" s="59"/>
      <c r="AD25" s="27"/>
      <c r="AE25" s="27"/>
      <c r="AF25" s="27"/>
      <c r="AG25" s="27"/>
    </row>
    <row r="26" spans="1:33" ht="18" customHeight="1">
      <c r="A26" s="28">
        <v>22</v>
      </c>
      <c r="B26" s="28" t="s">
        <v>234</v>
      </c>
      <c r="C26" s="72" t="s">
        <v>235</v>
      </c>
      <c r="D26" s="72" t="s">
        <v>236</v>
      </c>
      <c r="E26" s="25">
        <v>6</v>
      </c>
      <c r="F26" s="111">
        <f t="shared" si="9"/>
        <v>6</v>
      </c>
      <c r="G26" s="62" t="str">
        <f>VLOOKUP(B26,'[4]Sheet1'!$D$24:$U$61,18,0)</f>
        <v>10</v>
      </c>
      <c r="H26" s="62">
        <f t="shared" si="0"/>
        <v>16</v>
      </c>
      <c r="I26" s="57">
        <v>25</v>
      </c>
      <c r="J26" s="62">
        <f t="shared" si="7"/>
        <v>25</v>
      </c>
      <c r="K26" s="57">
        <v>13</v>
      </c>
      <c r="L26" s="57">
        <v>14</v>
      </c>
      <c r="M26" s="57">
        <v>17</v>
      </c>
      <c r="N26" s="57">
        <f t="shared" si="1"/>
        <v>17</v>
      </c>
      <c r="O26" s="57">
        <v>2</v>
      </c>
      <c r="P26" s="57">
        <f>VLOOKUP(B26,'[5]D16KX1'!$C$4:$I$38,7,0)</f>
        <v>0</v>
      </c>
      <c r="Q26" s="101"/>
      <c r="R26" s="62">
        <v>1</v>
      </c>
      <c r="S26" s="57"/>
      <c r="T26" s="57">
        <v>2</v>
      </c>
      <c r="U26" s="57"/>
      <c r="V26" s="57"/>
      <c r="W26" s="57">
        <f t="shared" si="3"/>
        <v>63</v>
      </c>
      <c r="X26" s="71" t="str">
        <f t="shared" si="4"/>
        <v>TB</v>
      </c>
      <c r="Y26" s="58">
        <f t="shared" si="5"/>
        <v>75</v>
      </c>
      <c r="Z26" s="71" t="str">
        <f t="shared" si="6"/>
        <v>Khá</v>
      </c>
      <c r="AA26" s="59"/>
      <c r="AD26" s="27"/>
      <c r="AE26" s="27"/>
      <c r="AF26" s="27"/>
      <c r="AG26" s="27"/>
    </row>
    <row r="27" spans="1:33" ht="18" customHeight="1">
      <c r="A27" s="28">
        <v>23</v>
      </c>
      <c r="B27" s="28" t="s">
        <v>237</v>
      </c>
      <c r="C27" s="72" t="s">
        <v>238</v>
      </c>
      <c r="D27" s="72" t="s">
        <v>239</v>
      </c>
      <c r="E27" s="25">
        <v>3</v>
      </c>
      <c r="F27" s="25">
        <f t="shared" si="9"/>
        <v>3</v>
      </c>
      <c r="G27" s="62" t="str">
        <f>VLOOKUP(B27,'[4]Sheet1'!$D$24:$U$61,18,0)</f>
        <v>0</v>
      </c>
      <c r="H27" s="62">
        <f t="shared" si="0"/>
        <v>3</v>
      </c>
      <c r="I27" s="57">
        <v>25</v>
      </c>
      <c r="J27" s="62">
        <f t="shared" si="7"/>
        <v>25</v>
      </c>
      <c r="K27" s="57">
        <v>13</v>
      </c>
      <c r="L27" s="57">
        <v>14</v>
      </c>
      <c r="M27" s="57">
        <v>17</v>
      </c>
      <c r="N27" s="57">
        <f t="shared" si="1"/>
        <v>17</v>
      </c>
      <c r="O27" s="57"/>
      <c r="P27" s="57">
        <f>VLOOKUP(B27,'[5]D16KX1'!$C$4:$I$38,7,0)</f>
        <v>0</v>
      </c>
      <c r="Q27" s="101"/>
      <c r="R27" s="62">
        <f t="shared" si="2"/>
        <v>0</v>
      </c>
      <c r="S27" s="57"/>
      <c r="T27" s="57"/>
      <c r="U27" s="57"/>
      <c r="V27" s="57"/>
      <c r="W27" s="57">
        <f t="shared" si="3"/>
        <v>58</v>
      </c>
      <c r="X27" s="71" t="str">
        <f t="shared" si="4"/>
        <v>TB</v>
      </c>
      <c r="Y27" s="58">
        <f t="shared" si="5"/>
        <v>59</v>
      </c>
      <c r="Z27" s="71" t="str">
        <f t="shared" si="6"/>
        <v>TB</v>
      </c>
      <c r="AA27" s="59"/>
      <c r="AD27" s="27"/>
      <c r="AE27" s="27"/>
      <c r="AF27" s="27"/>
      <c r="AG27" s="27"/>
    </row>
    <row r="28" spans="1:33" ht="18" customHeight="1">
      <c r="A28" s="28">
        <v>24</v>
      </c>
      <c r="B28" s="28" t="s">
        <v>240</v>
      </c>
      <c r="C28" s="72" t="s">
        <v>241</v>
      </c>
      <c r="D28" s="72" t="s">
        <v>242</v>
      </c>
      <c r="E28" s="25">
        <v>3</v>
      </c>
      <c r="F28" s="25">
        <f t="shared" si="9"/>
        <v>3</v>
      </c>
      <c r="G28" s="62" t="str">
        <f>VLOOKUP(B28,'[4]Sheet1'!$D$24:$U$61,18,0)</f>
        <v>10</v>
      </c>
      <c r="H28" s="62">
        <f t="shared" si="0"/>
        <v>13</v>
      </c>
      <c r="I28" s="57">
        <v>25</v>
      </c>
      <c r="J28" s="62">
        <f t="shared" si="7"/>
        <v>25</v>
      </c>
      <c r="K28" s="57">
        <v>13</v>
      </c>
      <c r="L28" s="57">
        <v>14</v>
      </c>
      <c r="M28" s="57">
        <v>17</v>
      </c>
      <c r="N28" s="57">
        <f t="shared" si="1"/>
        <v>17</v>
      </c>
      <c r="O28" s="57"/>
      <c r="P28" s="57">
        <f>VLOOKUP(B28,'[5]D16KX1'!$C$4:$I$38,7,0)</f>
        <v>0</v>
      </c>
      <c r="Q28" s="101"/>
      <c r="R28" s="62">
        <f t="shared" si="2"/>
        <v>0</v>
      </c>
      <c r="S28" s="57"/>
      <c r="T28" s="57"/>
      <c r="U28" s="57">
        <v>5</v>
      </c>
      <c r="V28" s="57"/>
      <c r="W28" s="57">
        <f t="shared" si="3"/>
        <v>58</v>
      </c>
      <c r="X28" s="71" t="str">
        <f t="shared" si="4"/>
        <v>TB</v>
      </c>
      <c r="Y28" s="58">
        <f t="shared" si="5"/>
        <v>74</v>
      </c>
      <c r="Z28" s="71" t="str">
        <f t="shared" si="6"/>
        <v>Khá</v>
      </c>
      <c r="AA28" s="59"/>
      <c r="AD28" s="27"/>
      <c r="AE28" s="27"/>
      <c r="AF28" s="27"/>
      <c r="AG28" s="27"/>
    </row>
    <row r="29" spans="1:33" ht="18" customHeight="1">
      <c r="A29" s="28">
        <v>25</v>
      </c>
      <c r="B29" s="28" t="s">
        <v>243</v>
      </c>
      <c r="C29" s="72" t="s">
        <v>244</v>
      </c>
      <c r="D29" s="72" t="s">
        <v>245</v>
      </c>
      <c r="E29" s="25">
        <v>6</v>
      </c>
      <c r="F29" s="111">
        <f t="shared" si="9"/>
        <v>6</v>
      </c>
      <c r="G29" s="62" t="str">
        <f>VLOOKUP(B29,'[4]Sheet1'!$D$24:$U$61,18,0)</f>
        <v>12</v>
      </c>
      <c r="H29" s="62">
        <f t="shared" si="0"/>
        <v>18</v>
      </c>
      <c r="I29" s="57">
        <v>25</v>
      </c>
      <c r="J29" s="62">
        <f t="shared" si="7"/>
        <v>25</v>
      </c>
      <c r="K29" s="57">
        <v>13</v>
      </c>
      <c r="L29" s="57">
        <v>14</v>
      </c>
      <c r="M29" s="57">
        <v>17</v>
      </c>
      <c r="N29" s="57">
        <f t="shared" si="1"/>
        <v>17</v>
      </c>
      <c r="O29" s="57">
        <v>7</v>
      </c>
      <c r="P29" s="57">
        <f>VLOOKUP(B29,'[5]D16KX1'!$C$4:$I$38,7,0)</f>
        <v>0</v>
      </c>
      <c r="Q29" s="101"/>
      <c r="R29" s="62">
        <v>10</v>
      </c>
      <c r="S29" s="57"/>
      <c r="T29" s="57">
        <v>2</v>
      </c>
      <c r="U29" s="57">
        <v>5</v>
      </c>
      <c r="V29" s="57"/>
      <c r="W29" s="57">
        <f t="shared" si="3"/>
        <v>68</v>
      </c>
      <c r="X29" s="71" t="str">
        <f t="shared" si="4"/>
        <v>Khá</v>
      </c>
      <c r="Y29" s="58">
        <f t="shared" si="5"/>
        <v>91</v>
      </c>
      <c r="Z29" s="71" t="str">
        <f t="shared" si="6"/>
        <v>XS</v>
      </c>
      <c r="AA29" s="59" t="s">
        <v>176</v>
      </c>
      <c r="AD29" s="27"/>
      <c r="AE29" s="27"/>
      <c r="AF29" s="27"/>
      <c r="AG29" s="27"/>
    </row>
    <row r="30" spans="1:33" ht="18" customHeight="1">
      <c r="A30" s="28">
        <v>26</v>
      </c>
      <c r="B30" s="28" t="s">
        <v>246</v>
      </c>
      <c r="C30" s="72" t="s">
        <v>247</v>
      </c>
      <c r="D30" s="72" t="s">
        <v>248</v>
      </c>
      <c r="E30" s="25">
        <v>3</v>
      </c>
      <c r="F30" s="25">
        <f t="shared" si="9"/>
        <v>3</v>
      </c>
      <c r="G30" s="62" t="str">
        <f>VLOOKUP(B30,'[4]Sheet1'!$D$24:$U$61,18,0)</f>
        <v>0</v>
      </c>
      <c r="H30" s="62">
        <f t="shared" si="0"/>
        <v>3</v>
      </c>
      <c r="I30" s="57">
        <v>25</v>
      </c>
      <c r="J30" s="62">
        <v>15</v>
      </c>
      <c r="K30" s="57">
        <v>13</v>
      </c>
      <c r="L30" s="57">
        <f>K30</f>
        <v>13</v>
      </c>
      <c r="M30" s="57">
        <v>17</v>
      </c>
      <c r="N30" s="57">
        <f t="shared" si="1"/>
        <v>17</v>
      </c>
      <c r="O30" s="57"/>
      <c r="P30" s="57">
        <f>VLOOKUP(B30,'[5]D16KX1'!$C$4:$I$38,7,0)</f>
        <v>2</v>
      </c>
      <c r="Q30" s="101"/>
      <c r="R30" s="62">
        <v>3</v>
      </c>
      <c r="S30" s="57"/>
      <c r="T30" s="57"/>
      <c r="U30" s="57"/>
      <c r="V30" s="57"/>
      <c r="W30" s="57">
        <f t="shared" si="3"/>
        <v>58</v>
      </c>
      <c r="X30" s="71" t="str">
        <f t="shared" si="4"/>
        <v>TB</v>
      </c>
      <c r="Y30" s="58">
        <f t="shared" si="5"/>
        <v>51</v>
      </c>
      <c r="Z30" s="71" t="str">
        <f t="shared" si="6"/>
        <v>TB</v>
      </c>
      <c r="AA30" s="59"/>
      <c r="AD30" s="27"/>
      <c r="AE30" s="27"/>
      <c r="AF30" s="27"/>
      <c r="AG30" s="27"/>
    </row>
    <row r="31" spans="1:33" ht="18" customHeight="1">
      <c r="A31" s="28">
        <v>27</v>
      </c>
      <c r="B31" s="28" t="s">
        <v>249</v>
      </c>
      <c r="C31" s="72" t="s">
        <v>250</v>
      </c>
      <c r="D31" s="72" t="s">
        <v>251</v>
      </c>
      <c r="E31" s="25">
        <v>3</v>
      </c>
      <c r="F31" s="25">
        <f t="shared" si="9"/>
        <v>3</v>
      </c>
      <c r="G31" s="62" t="str">
        <f>VLOOKUP(B31,'[4]Sheet1'!$D$24:$U$61,18,0)</f>
        <v>8</v>
      </c>
      <c r="H31" s="62">
        <f t="shared" si="0"/>
        <v>11</v>
      </c>
      <c r="I31" s="57">
        <v>25</v>
      </c>
      <c r="J31" s="62">
        <f t="shared" si="7"/>
        <v>25</v>
      </c>
      <c r="K31" s="57">
        <v>13</v>
      </c>
      <c r="L31" s="57">
        <f>K31</f>
        <v>13</v>
      </c>
      <c r="M31" s="57">
        <v>17</v>
      </c>
      <c r="N31" s="57">
        <f t="shared" si="1"/>
        <v>17</v>
      </c>
      <c r="O31" s="57"/>
      <c r="P31" s="57">
        <f>VLOOKUP(B31,'[5]D16KX1'!$C$4:$I$38,7,0)</f>
        <v>1</v>
      </c>
      <c r="Q31" s="101"/>
      <c r="R31" s="62">
        <f t="shared" si="2"/>
        <v>1</v>
      </c>
      <c r="S31" s="57"/>
      <c r="T31" s="57"/>
      <c r="U31" s="57"/>
      <c r="V31" s="57"/>
      <c r="W31" s="57">
        <f t="shared" si="3"/>
        <v>58</v>
      </c>
      <c r="X31" s="71" t="str">
        <f t="shared" si="4"/>
        <v>TB</v>
      </c>
      <c r="Y31" s="58">
        <f t="shared" si="5"/>
        <v>67</v>
      </c>
      <c r="Z31" s="71" t="str">
        <f t="shared" si="6"/>
        <v>Khá</v>
      </c>
      <c r="AA31" s="59"/>
      <c r="AD31" s="27"/>
      <c r="AE31" s="27"/>
      <c r="AF31" s="27"/>
      <c r="AG31" s="27"/>
    </row>
    <row r="32" spans="1:33" ht="18" customHeight="1">
      <c r="A32" s="28">
        <v>28</v>
      </c>
      <c r="B32" s="28" t="s">
        <v>252</v>
      </c>
      <c r="C32" s="72" t="s">
        <v>253</v>
      </c>
      <c r="D32" s="72" t="s">
        <v>146</v>
      </c>
      <c r="E32" s="25">
        <v>3</v>
      </c>
      <c r="F32" s="25">
        <f t="shared" si="9"/>
        <v>3</v>
      </c>
      <c r="G32" s="62" t="str">
        <f>VLOOKUP(B32,'[4]Sheet1'!$D$24:$U$61,18,0)</f>
        <v>10</v>
      </c>
      <c r="H32" s="62">
        <f t="shared" si="0"/>
        <v>13</v>
      </c>
      <c r="I32" s="57">
        <v>25</v>
      </c>
      <c r="J32" s="62">
        <f t="shared" si="7"/>
        <v>25</v>
      </c>
      <c r="K32" s="57">
        <v>13</v>
      </c>
      <c r="L32" s="57">
        <f>K32</f>
        <v>13</v>
      </c>
      <c r="M32" s="57">
        <v>17</v>
      </c>
      <c r="N32" s="57">
        <f t="shared" si="1"/>
        <v>17</v>
      </c>
      <c r="O32" s="57">
        <v>2</v>
      </c>
      <c r="P32" s="57">
        <f>VLOOKUP(B32,'[5]D16KX1'!$C$4:$I$38,7,0)</f>
        <v>0</v>
      </c>
      <c r="Q32" s="101"/>
      <c r="R32" s="62">
        <f t="shared" si="2"/>
        <v>0</v>
      </c>
      <c r="S32" s="57"/>
      <c r="T32" s="57"/>
      <c r="U32" s="57">
        <v>5</v>
      </c>
      <c r="V32" s="57"/>
      <c r="W32" s="57">
        <f t="shared" si="3"/>
        <v>60</v>
      </c>
      <c r="X32" s="71" t="str">
        <f t="shared" si="4"/>
        <v>TB</v>
      </c>
      <c r="Y32" s="58">
        <f t="shared" si="5"/>
        <v>73</v>
      </c>
      <c r="Z32" s="71" t="str">
        <f t="shared" si="6"/>
        <v>Khá</v>
      </c>
      <c r="AA32" s="59"/>
      <c r="AD32" s="27"/>
      <c r="AE32" s="27"/>
      <c r="AF32" s="27"/>
      <c r="AG32" s="27"/>
    </row>
    <row r="33" spans="1:33" ht="18" customHeight="1">
      <c r="A33" s="28">
        <v>29</v>
      </c>
      <c r="B33" s="28" t="s">
        <v>254</v>
      </c>
      <c r="C33" s="72" t="s">
        <v>255</v>
      </c>
      <c r="D33" s="72" t="s">
        <v>256</v>
      </c>
      <c r="E33" s="25">
        <v>3</v>
      </c>
      <c r="F33" s="25">
        <f t="shared" si="9"/>
        <v>3</v>
      </c>
      <c r="G33" s="62" t="str">
        <f>VLOOKUP(B33,'[4]Sheet1'!$D$24:$U$61,18,0)</f>
        <v>10</v>
      </c>
      <c r="H33" s="62">
        <f t="shared" si="0"/>
        <v>13</v>
      </c>
      <c r="I33" s="57">
        <v>25</v>
      </c>
      <c r="J33" s="62">
        <v>15</v>
      </c>
      <c r="K33" s="57">
        <v>13</v>
      </c>
      <c r="L33" s="57">
        <v>14</v>
      </c>
      <c r="M33" s="57">
        <v>17</v>
      </c>
      <c r="N33" s="57">
        <f t="shared" si="1"/>
        <v>17</v>
      </c>
      <c r="O33" s="57">
        <v>7</v>
      </c>
      <c r="P33" s="57">
        <f>VLOOKUP(B33,'[5]D16KX1'!$C$4:$I$38,7,0)</f>
        <v>1</v>
      </c>
      <c r="Q33" s="101"/>
      <c r="R33" s="62">
        <v>8</v>
      </c>
      <c r="S33" s="57"/>
      <c r="T33" s="57"/>
      <c r="U33" s="57"/>
      <c r="V33" s="57"/>
      <c r="W33" s="57">
        <f t="shared" si="3"/>
        <v>65</v>
      </c>
      <c r="X33" s="71" t="str">
        <f t="shared" si="4"/>
        <v>Khá</v>
      </c>
      <c r="Y33" s="58">
        <f t="shared" si="5"/>
        <v>67</v>
      </c>
      <c r="Z33" s="71" t="str">
        <f t="shared" si="6"/>
        <v>Khá</v>
      </c>
      <c r="AA33" s="59" t="s">
        <v>171</v>
      </c>
      <c r="AD33" s="27"/>
      <c r="AE33" s="27"/>
      <c r="AF33" s="27"/>
      <c r="AG33" s="27"/>
    </row>
    <row r="34" spans="1:33" ht="18" customHeight="1">
      <c r="A34" s="28">
        <v>30</v>
      </c>
      <c r="B34" s="28" t="s">
        <v>257</v>
      </c>
      <c r="C34" s="72" t="s">
        <v>258</v>
      </c>
      <c r="D34" s="72" t="s">
        <v>259</v>
      </c>
      <c r="E34" s="25">
        <v>6</v>
      </c>
      <c r="F34" s="111">
        <f t="shared" si="9"/>
        <v>6</v>
      </c>
      <c r="G34" s="62" t="str">
        <f>VLOOKUP(B34,'[4]Sheet1'!$D$24:$U$61,18,0)</f>
        <v>12</v>
      </c>
      <c r="H34" s="62">
        <f t="shared" si="0"/>
        <v>18</v>
      </c>
      <c r="I34" s="57">
        <v>25</v>
      </c>
      <c r="J34" s="62">
        <f t="shared" si="7"/>
        <v>25</v>
      </c>
      <c r="K34" s="108">
        <v>16</v>
      </c>
      <c r="L34" s="57">
        <v>17</v>
      </c>
      <c r="M34" s="57">
        <v>17</v>
      </c>
      <c r="N34" s="57">
        <f t="shared" si="1"/>
        <v>17</v>
      </c>
      <c r="O34" s="57">
        <v>10</v>
      </c>
      <c r="P34" s="57">
        <f>VLOOKUP(B34,'[5]D16KX1'!$C$4:$I$38,7,0)</f>
        <v>2</v>
      </c>
      <c r="Q34" s="101"/>
      <c r="R34" s="62">
        <v>10</v>
      </c>
      <c r="S34" s="57"/>
      <c r="T34" s="57">
        <v>2</v>
      </c>
      <c r="U34" s="57"/>
      <c r="V34" s="57"/>
      <c r="W34" s="57">
        <f t="shared" si="3"/>
        <v>74</v>
      </c>
      <c r="X34" s="71" t="str">
        <f t="shared" si="4"/>
        <v>Khá</v>
      </c>
      <c r="Y34" s="58">
        <f t="shared" si="5"/>
        <v>89</v>
      </c>
      <c r="Z34" s="71" t="str">
        <f t="shared" si="6"/>
        <v>Tốt</v>
      </c>
      <c r="AA34" s="59" t="s">
        <v>363</v>
      </c>
      <c r="AD34" s="27"/>
      <c r="AE34" s="27"/>
      <c r="AF34" s="27"/>
      <c r="AG34" s="27"/>
    </row>
    <row r="35" spans="1:33" ht="18" customHeight="1">
      <c r="A35" s="28">
        <v>31</v>
      </c>
      <c r="B35" s="28" t="s">
        <v>260</v>
      </c>
      <c r="C35" s="72" t="s">
        <v>261</v>
      </c>
      <c r="D35" s="72" t="s">
        <v>262</v>
      </c>
      <c r="E35" s="25">
        <v>3</v>
      </c>
      <c r="F35" s="25">
        <f t="shared" si="9"/>
        <v>3</v>
      </c>
      <c r="G35" s="62" t="str">
        <f>VLOOKUP(B35,'[4]Sheet1'!$D$24:$U$61,18,0)</f>
        <v>8</v>
      </c>
      <c r="H35" s="62">
        <f t="shared" si="0"/>
        <v>11</v>
      </c>
      <c r="I35" s="57">
        <v>25</v>
      </c>
      <c r="J35" s="62">
        <v>5</v>
      </c>
      <c r="K35" s="57">
        <v>13</v>
      </c>
      <c r="L35" s="57">
        <f>K35</f>
        <v>13</v>
      </c>
      <c r="M35" s="57">
        <v>17</v>
      </c>
      <c r="N35" s="57">
        <f t="shared" si="1"/>
        <v>17</v>
      </c>
      <c r="O35" s="57">
        <v>2</v>
      </c>
      <c r="P35" s="57">
        <f>VLOOKUP(B35,'[5]D16KX1'!$C$4:$I$38,7,0)</f>
        <v>1</v>
      </c>
      <c r="Q35" s="101"/>
      <c r="R35" s="62">
        <f t="shared" si="2"/>
        <v>1</v>
      </c>
      <c r="S35" s="57"/>
      <c r="T35" s="57"/>
      <c r="U35" s="57"/>
      <c r="V35" s="57"/>
      <c r="W35" s="57">
        <f t="shared" si="3"/>
        <v>60</v>
      </c>
      <c r="X35" s="71" t="str">
        <f t="shared" si="4"/>
        <v>TB</v>
      </c>
      <c r="Y35" s="58">
        <f t="shared" si="5"/>
        <v>47</v>
      </c>
      <c r="Z35" s="71" t="str">
        <f t="shared" si="6"/>
        <v>Yếu</v>
      </c>
      <c r="AA35" s="59"/>
      <c r="AD35" s="27"/>
      <c r="AE35" s="27"/>
      <c r="AF35" s="27"/>
      <c r="AG35" s="27"/>
    </row>
    <row r="36" spans="1:33" ht="18" customHeight="1">
      <c r="A36" s="28">
        <v>32</v>
      </c>
      <c r="B36" s="28" t="s">
        <v>263</v>
      </c>
      <c r="C36" s="72" t="s">
        <v>264</v>
      </c>
      <c r="D36" s="72" t="s">
        <v>265</v>
      </c>
      <c r="E36" s="25">
        <v>3</v>
      </c>
      <c r="F36" s="25">
        <f t="shared" si="9"/>
        <v>3</v>
      </c>
      <c r="G36" s="62" t="str">
        <f>VLOOKUP(B36,'[4]Sheet1'!$D$24:$U$61,18,0)</f>
        <v>0</v>
      </c>
      <c r="H36" s="62">
        <f t="shared" si="0"/>
        <v>3</v>
      </c>
      <c r="I36" s="57">
        <v>25</v>
      </c>
      <c r="J36" s="62">
        <f t="shared" si="7"/>
        <v>25</v>
      </c>
      <c r="K36" s="57">
        <v>13</v>
      </c>
      <c r="L36" s="57">
        <v>14</v>
      </c>
      <c r="M36" s="57">
        <v>17</v>
      </c>
      <c r="N36" s="57">
        <f t="shared" si="1"/>
        <v>17</v>
      </c>
      <c r="O36" s="57"/>
      <c r="P36" s="57">
        <f>VLOOKUP(B36,'[5]D16KX1'!$C$4:$I$38,7,0)</f>
        <v>1</v>
      </c>
      <c r="Q36" s="101"/>
      <c r="R36" s="62">
        <f t="shared" si="2"/>
        <v>1</v>
      </c>
      <c r="S36" s="57"/>
      <c r="T36" s="57"/>
      <c r="U36" s="57"/>
      <c r="V36" s="57"/>
      <c r="W36" s="57">
        <f t="shared" si="3"/>
        <v>58</v>
      </c>
      <c r="X36" s="71" t="str">
        <f t="shared" si="4"/>
        <v>TB</v>
      </c>
      <c r="Y36" s="58">
        <f t="shared" si="5"/>
        <v>60</v>
      </c>
      <c r="Z36" s="71" t="str">
        <f t="shared" si="6"/>
        <v>TB</v>
      </c>
      <c r="AA36" s="59"/>
      <c r="AD36" s="27"/>
      <c r="AE36" s="27"/>
      <c r="AF36" s="27"/>
      <c r="AG36" s="27"/>
    </row>
    <row r="37" spans="1:33" s="104" customFormat="1" ht="18" customHeight="1">
      <c r="A37" s="98">
        <v>33</v>
      </c>
      <c r="B37" s="98" t="s">
        <v>266</v>
      </c>
      <c r="C37" s="99" t="s">
        <v>267</v>
      </c>
      <c r="D37" s="99" t="s">
        <v>158</v>
      </c>
      <c r="E37" s="100">
        <v>0</v>
      </c>
      <c r="F37" s="25">
        <f t="shared" si="9"/>
        <v>0</v>
      </c>
      <c r="G37" s="62" t="str">
        <f>VLOOKUP(B37,'[4]Sheet1'!$D$24:$U$61,18,0)</f>
        <v>0</v>
      </c>
      <c r="H37" s="101">
        <f t="shared" si="0"/>
        <v>0</v>
      </c>
      <c r="I37" s="57">
        <v>0</v>
      </c>
      <c r="J37" s="62">
        <f t="shared" si="7"/>
        <v>0</v>
      </c>
      <c r="K37" s="57">
        <v>0</v>
      </c>
      <c r="L37" s="101">
        <f>K37</f>
        <v>0</v>
      </c>
      <c r="M37" s="101">
        <v>0</v>
      </c>
      <c r="N37" s="57">
        <f t="shared" si="1"/>
        <v>0</v>
      </c>
      <c r="O37" s="101"/>
      <c r="P37" s="57"/>
      <c r="Q37" s="101"/>
      <c r="R37" s="62">
        <f t="shared" si="2"/>
        <v>0</v>
      </c>
      <c r="S37" s="101"/>
      <c r="T37" s="101"/>
      <c r="U37" s="101"/>
      <c r="V37" s="101"/>
      <c r="W37" s="101">
        <f t="shared" si="3"/>
        <v>0</v>
      </c>
      <c r="X37" s="71" t="str">
        <f t="shared" si="4"/>
        <v>Kém</v>
      </c>
      <c r="Y37" s="102">
        <f t="shared" si="5"/>
        <v>0</v>
      </c>
      <c r="Z37" s="71" t="str">
        <f t="shared" si="6"/>
        <v>Kém</v>
      </c>
      <c r="AA37" s="103"/>
      <c r="AD37" s="105"/>
      <c r="AE37" s="105"/>
      <c r="AF37" s="105"/>
      <c r="AG37" s="105"/>
    </row>
    <row r="38" spans="1:33" s="104" customFormat="1" ht="18" customHeight="1">
      <c r="A38" s="98">
        <v>34</v>
      </c>
      <c r="B38" s="98" t="s">
        <v>268</v>
      </c>
      <c r="C38" s="99" t="s">
        <v>269</v>
      </c>
      <c r="D38" s="99" t="s">
        <v>270</v>
      </c>
      <c r="E38" s="100">
        <v>0</v>
      </c>
      <c r="F38" s="25">
        <f t="shared" si="9"/>
        <v>0</v>
      </c>
      <c r="G38" s="62" t="str">
        <f>VLOOKUP(B38,'[4]Sheet1'!$D$24:$U$61,18,0)</f>
        <v>0</v>
      </c>
      <c r="H38" s="101">
        <f t="shared" si="0"/>
        <v>0</v>
      </c>
      <c r="I38" s="57">
        <v>0</v>
      </c>
      <c r="J38" s="62">
        <f t="shared" si="7"/>
        <v>0</v>
      </c>
      <c r="K38" s="57">
        <v>0</v>
      </c>
      <c r="L38" s="101">
        <f>K38</f>
        <v>0</v>
      </c>
      <c r="M38" s="101">
        <v>0</v>
      </c>
      <c r="N38" s="57">
        <f t="shared" si="1"/>
        <v>0</v>
      </c>
      <c r="O38" s="101"/>
      <c r="P38" s="57"/>
      <c r="Q38" s="101"/>
      <c r="R38" s="62">
        <f t="shared" si="2"/>
        <v>0</v>
      </c>
      <c r="S38" s="101"/>
      <c r="T38" s="101"/>
      <c r="U38" s="101"/>
      <c r="V38" s="101"/>
      <c r="W38" s="101">
        <f t="shared" si="3"/>
        <v>0</v>
      </c>
      <c r="X38" s="71" t="str">
        <f t="shared" si="4"/>
        <v>Kém</v>
      </c>
      <c r="Y38" s="102">
        <f t="shared" si="5"/>
        <v>0</v>
      </c>
      <c r="Z38" s="71" t="str">
        <f t="shared" si="6"/>
        <v>Kém</v>
      </c>
      <c r="AA38" s="103"/>
      <c r="AD38" s="105"/>
      <c r="AE38" s="105"/>
      <c r="AF38" s="105"/>
      <c r="AG38" s="105"/>
    </row>
    <row r="39" spans="1:33" ht="18" customHeight="1">
      <c r="A39" s="28">
        <v>35</v>
      </c>
      <c r="B39" s="28" t="s">
        <v>271</v>
      </c>
      <c r="C39" s="72" t="s">
        <v>180</v>
      </c>
      <c r="D39" s="72" t="s">
        <v>272</v>
      </c>
      <c r="E39" s="25">
        <v>3</v>
      </c>
      <c r="F39" s="25">
        <f t="shared" si="9"/>
        <v>3</v>
      </c>
      <c r="G39" s="62" t="str">
        <f>VLOOKUP(B39,'[4]Sheet1'!$D$24:$U$61,18,0)</f>
        <v>0</v>
      </c>
      <c r="H39" s="62">
        <f t="shared" si="0"/>
        <v>3</v>
      </c>
      <c r="I39" s="57">
        <v>25</v>
      </c>
      <c r="J39" s="62">
        <f t="shared" si="7"/>
        <v>25</v>
      </c>
      <c r="K39" s="57">
        <v>13</v>
      </c>
      <c r="L39" s="57">
        <f>K39</f>
        <v>13</v>
      </c>
      <c r="M39" s="57">
        <v>17</v>
      </c>
      <c r="N39" s="57">
        <f t="shared" si="1"/>
        <v>17</v>
      </c>
      <c r="O39" s="57">
        <v>2</v>
      </c>
      <c r="P39" s="57">
        <f>VLOOKUP(B39,'[5]D16KX1'!$C$4:$I$38,7,0)</f>
        <v>2</v>
      </c>
      <c r="Q39" s="101"/>
      <c r="R39" s="62">
        <v>10</v>
      </c>
      <c r="S39" s="57"/>
      <c r="T39" s="57"/>
      <c r="U39" s="57"/>
      <c r="V39" s="57"/>
      <c r="W39" s="57">
        <f t="shared" si="3"/>
        <v>60</v>
      </c>
      <c r="X39" s="71" t="str">
        <f t="shared" si="4"/>
        <v>TB</v>
      </c>
      <c r="Y39" s="58">
        <f t="shared" si="5"/>
        <v>68</v>
      </c>
      <c r="Z39" s="71" t="str">
        <f t="shared" si="6"/>
        <v>Khá</v>
      </c>
      <c r="AA39" s="59"/>
      <c r="AD39" s="27"/>
      <c r="AE39" s="27"/>
      <c r="AF39" s="27"/>
      <c r="AG39" s="27"/>
    </row>
    <row r="40" spans="1:33" ht="18" customHeight="1">
      <c r="A40" s="28">
        <v>36</v>
      </c>
      <c r="B40" s="28" t="s">
        <v>273</v>
      </c>
      <c r="C40" s="72" t="s">
        <v>274</v>
      </c>
      <c r="D40" s="72" t="s">
        <v>163</v>
      </c>
      <c r="E40" s="25">
        <v>3</v>
      </c>
      <c r="F40" s="25">
        <f t="shared" si="9"/>
        <v>3</v>
      </c>
      <c r="G40" s="62" t="str">
        <f>VLOOKUP(B40,'[4]Sheet1'!$D$24:$U$61,18,0)</f>
        <v>10</v>
      </c>
      <c r="H40" s="62">
        <f t="shared" si="0"/>
        <v>13</v>
      </c>
      <c r="I40" s="57">
        <v>25</v>
      </c>
      <c r="J40" s="62">
        <f t="shared" si="7"/>
        <v>25</v>
      </c>
      <c r="K40" s="57">
        <v>13</v>
      </c>
      <c r="L40" s="57">
        <v>14</v>
      </c>
      <c r="M40" s="57">
        <v>17</v>
      </c>
      <c r="N40" s="57">
        <f t="shared" si="1"/>
        <v>17</v>
      </c>
      <c r="O40" s="57"/>
      <c r="P40" s="57">
        <f>VLOOKUP(B40,'[5]D16KX1'!$C$4:$I$38,7,0)</f>
        <v>1</v>
      </c>
      <c r="Q40" s="101"/>
      <c r="R40" s="62">
        <f t="shared" si="2"/>
        <v>1</v>
      </c>
      <c r="S40" s="57"/>
      <c r="T40" s="57"/>
      <c r="U40" s="57"/>
      <c r="V40" s="57"/>
      <c r="W40" s="57">
        <f t="shared" si="3"/>
        <v>58</v>
      </c>
      <c r="X40" s="71" t="str">
        <f t="shared" si="4"/>
        <v>TB</v>
      </c>
      <c r="Y40" s="58">
        <f t="shared" si="5"/>
        <v>70</v>
      </c>
      <c r="Z40" s="71" t="str">
        <f t="shared" si="6"/>
        <v>Khá</v>
      </c>
      <c r="AA40" s="59"/>
      <c r="AD40" s="27"/>
      <c r="AE40" s="27"/>
      <c r="AF40" s="27"/>
      <c r="AG40" s="27"/>
    </row>
    <row r="41" spans="1:33" ht="18" customHeight="1">
      <c r="A41" s="28">
        <v>37</v>
      </c>
      <c r="B41" s="28" t="s">
        <v>275</v>
      </c>
      <c r="C41" s="72" t="s">
        <v>276</v>
      </c>
      <c r="D41" s="72" t="s">
        <v>277</v>
      </c>
      <c r="E41" s="25">
        <v>3</v>
      </c>
      <c r="F41" s="25">
        <f t="shared" si="9"/>
        <v>3</v>
      </c>
      <c r="G41" s="62" t="str">
        <f>VLOOKUP(B41,'[4]Sheet1'!$D$24:$U$61,18,0)</f>
        <v>10</v>
      </c>
      <c r="H41" s="62">
        <f t="shared" si="0"/>
        <v>13</v>
      </c>
      <c r="I41" s="57">
        <v>25</v>
      </c>
      <c r="J41" s="62">
        <f t="shared" si="7"/>
        <v>25</v>
      </c>
      <c r="K41" s="57">
        <v>14</v>
      </c>
      <c r="L41" s="57">
        <v>15</v>
      </c>
      <c r="M41" s="57">
        <v>17</v>
      </c>
      <c r="N41" s="57">
        <f t="shared" si="1"/>
        <v>17</v>
      </c>
      <c r="O41" s="57">
        <v>10</v>
      </c>
      <c r="P41" s="57">
        <f>VLOOKUP(B41,'[5]D16KX1'!$C$4:$I$38,7,0)</f>
        <v>3</v>
      </c>
      <c r="Q41" s="101"/>
      <c r="R41" s="62">
        <v>10</v>
      </c>
      <c r="S41" s="57"/>
      <c r="T41" s="57"/>
      <c r="U41" s="57"/>
      <c r="V41" s="57"/>
      <c r="W41" s="57">
        <f t="shared" si="3"/>
        <v>69</v>
      </c>
      <c r="X41" s="71" t="str">
        <f t="shared" si="4"/>
        <v>Khá</v>
      </c>
      <c r="Y41" s="58">
        <f t="shared" si="5"/>
        <v>80</v>
      </c>
      <c r="Z41" s="71" t="str">
        <f t="shared" si="6"/>
        <v>Tốt</v>
      </c>
      <c r="AA41" s="59" t="s">
        <v>368</v>
      </c>
      <c r="AD41" s="27"/>
      <c r="AE41" s="27"/>
      <c r="AF41" s="27"/>
      <c r="AG41" s="27"/>
    </row>
    <row r="42" spans="1:30" ht="18" customHeight="1">
      <c r="A42" s="28">
        <v>38</v>
      </c>
      <c r="B42" s="28" t="s">
        <v>278</v>
      </c>
      <c r="C42" s="72" t="s">
        <v>279</v>
      </c>
      <c r="D42" s="72" t="s">
        <v>165</v>
      </c>
      <c r="E42" s="25">
        <v>6</v>
      </c>
      <c r="F42" s="111">
        <f t="shared" si="9"/>
        <v>6</v>
      </c>
      <c r="G42" s="62" t="str">
        <f>VLOOKUP(B42,'[4]Sheet1'!$D$24:$U$61,18,0)</f>
        <v>8</v>
      </c>
      <c r="H42" s="62">
        <f t="shared" si="0"/>
        <v>14</v>
      </c>
      <c r="I42" s="57">
        <v>25</v>
      </c>
      <c r="J42" s="62">
        <f t="shared" si="7"/>
        <v>25</v>
      </c>
      <c r="K42" s="57">
        <v>13</v>
      </c>
      <c r="L42" s="57">
        <v>14</v>
      </c>
      <c r="M42" s="57">
        <v>17</v>
      </c>
      <c r="N42" s="57">
        <f t="shared" si="1"/>
        <v>17</v>
      </c>
      <c r="O42" s="57">
        <v>7</v>
      </c>
      <c r="P42" s="57">
        <f>VLOOKUP(B42,'[5]D16KX1'!$C$4:$I$38,7,0)</f>
        <v>1</v>
      </c>
      <c r="Q42" s="101"/>
      <c r="R42" s="62">
        <v>6</v>
      </c>
      <c r="S42" s="57"/>
      <c r="T42" s="57">
        <v>2</v>
      </c>
      <c r="U42" s="57"/>
      <c r="V42" s="57"/>
      <c r="W42" s="57">
        <f t="shared" si="3"/>
        <v>68</v>
      </c>
      <c r="X42" s="71" t="str">
        <f t="shared" si="4"/>
        <v>Khá</v>
      </c>
      <c r="Y42" s="58">
        <f t="shared" si="5"/>
        <v>78</v>
      </c>
      <c r="Z42" s="71" t="str">
        <f t="shared" si="6"/>
        <v>Khá</v>
      </c>
      <c r="AA42" s="59" t="s">
        <v>177</v>
      </c>
      <c r="AB42" s="27"/>
      <c r="AC42" s="27"/>
      <c r="AD42" s="27"/>
    </row>
    <row r="43" spans="1:27" s="65" customFormat="1" ht="18" customHeight="1">
      <c r="A43" s="77"/>
      <c r="B43" s="77"/>
      <c r="C43" s="78"/>
      <c r="D43" s="78"/>
      <c r="E43" s="81"/>
      <c r="F43" s="81"/>
      <c r="G43" s="90"/>
      <c r="H43" s="90"/>
      <c r="I43" s="75"/>
      <c r="J43" s="90"/>
      <c r="K43" s="90"/>
      <c r="L43" s="75"/>
      <c r="M43" s="75"/>
      <c r="N43" s="79"/>
      <c r="O43" s="80"/>
      <c r="P43" s="80"/>
      <c r="Q43" s="80"/>
      <c r="R43" s="109"/>
      <c r="S43" s="80"/>
      <c r="T43" s="80"/>
      <c r="U43" s="113" t="s">
        <v>46</v>
      </c>
      <c r="V43" s="113"/>
      <c r="W43" s="113"/>
      <c r="X43" s="113"/>
      <c r="Y43" s="113"/>
      <c r="Z43" s="113"/>
      <c r="AA43" s="113"/>
    </row>
    <row r="44" spans="1:35" s="24" customFormat="1" ht="18.75" customHeight="1">
      <c r="A44" s="2"/>
      <c r="B44" s="34" t="s">
        <v>42</v>
      </c>
      <c r="C44" s="18"/>
      <c r="D44" s="35"/>
      <c r="E44" s="82" t="s">
        <v>16</v>
      </c>
      <c r="F44" s="83" t="str">
        <f>E44</f>
        <v>BẢNG TỔNG HỢP</v>
      </c>
      <c r="G44" s="84"/>
      <c r="H44" s="85"/>
      <c r="I44" s="86"/>
      <c r="J44" s="85"/>
      <c r="K44" s="85"/>
      <c r="L44" s="85"/>
      <c r="M44" s="79"/>
      <c r="N44" s="33"/>
      <c r="O44" s="3"/>
      <c r="P44" s="3"/>
      <c r="Q44" s="3"/>
      <c r="R44" s="80"/>
      <c r="S44" s="5"/>
      <c r="T44" s="5"/>
      <c r="U44" s="87"/>
      <c r="V44" s="87"/>
      <c r="W44" s="2"/>
      <c r="X44" s="88"/>
      <c r="Y44" s="74" t="s">
        <v>47</v>
      </c>
      <c r="Z44" s="89"/>
      <c r="AA44" s="36"/>
      <c r="AB44" s="2"/>
      <c r="AC44" s="36"/>
      <c r="AD44" s="37"/>
      <c r="AE44" s="37"/>
      <c r="AF44" s="38"/>
      <c r="AG44" s="38"/>
      <c r="AH44" s="38"/>
      <c r="AI44" s="38"/>
    </row>
    <row r="45" spans="1:35" s="24" customFormat="1" ht="18.75" customHeight="1">
      <c r="A45" s="19"/>
      <c r="D45" s="23" t="s">
        <v>36</v>
      </c>
      <c r="E45" s="39" t="s">
        <v>33</v>
      </c>
      <c r="F45" s="20" t="s">
        <v>17</v>
      </c>
      <c r="G45" s="69" t="s">
        <v>10</v>
      </c>
      <c r="H45" s="21" t="s">
        <v>11</v>
      </c>
      <c r="I45" s="21" t="s">
        <v>3</v>
      </c>
      <c r="J45" s="21" t="s">
        <v>12</v>
      </c>
      <c r="K45" s="21" t="s">
        <v>13</v>
      </c>
      <c r="L45" s="21" t="s">
        <v>40</v>
      </c>
      <c r="M45" s="76"/>
      <c r="R45" s="80"/>
      <c r="AA45" s="67"/>
      <c r="AB45" s="22"/>
      <c r="AC45" s="40"/>
      <c r="AD45" s="41"/>
      <c r="AE45" s="42"/>
      <c r="AF45" s="38"/>
      <c r="AG45" s="38"/>
      <c r="AH45" s="38"/>
      <c r="AI45" s="38"/>
    </row>
    <row r="46" spans="1:35" s="24" customFormat="1" ht="18.75" customHeight="1">
      <c r="A46" s="19"/>
      <c r="C46" s="43"/>
      <c r="D46" s="23" t="s">
        <v>35</v>
      </c>
      <c r="E46" s="44">
        <f>COUNTIF($Z$5:$Z$42,"XS")</f>
        <v>3</v>
      </c>
      <c r="F46" s="44">
        <f>COUNTIF($Z$5:$Z$42,"Tốt")</f>
        <v>4</v>
      </c>
      <c r="G46" s="70">
        <f>COUNTIF($Z$5:$Z$42,"Khá")</f>
        <v>19</v>
      </c>
      <c r="H46" s="44">
        <f>COUNTIF($Z$5:$Z$42,"TBK")</f>
        <v>0</v>
      </c>
      <c r="I46" s="44">
        <f>COUNTIF($Z$5:$Z$42,"TB")</f>
        <v>7</v>
      </c>
      <c r="J46" s="44">
        <f>COUNTIF($Z$5:$Z$42,"Yếu")</f>
        <v>2</v>
      </c>
      <c r="K46" s="44">
        <f>COUNTIF($Z$5:$Z$42,"Kém")</f>
        <v>3</v>
      </c>
      <c r="L46" s="45">
        <f>E46+F46+G46+H46+I46+J46+K46</f>
        <v>38</v>
      </c>
      <c r="M46" s="76"/>
      <c r="N46" s="46"/>
      <c r="O46" s="47"/>
      <c r="P46" s="47"/>
      <c r="Q46" s="47"/>
      <c r="X46" s="48"/>
      <c r="Z46" s="43"/>
      <c r="AA46" s="67"/>
      <c r="AB46" s="49"/>
      <c r="AC46" s="40"/>
      <c r="AD46" s="41"/>
      <c r="AE46" s="42"/>
      <c r="AF46" s="38"/>
      <c r="AG46" s="38"/>
      <c r="AH46" s="38"/>
      <c r="AI46" s="38"/>
    </row>
    <row r="47" spans="1:35" ht="18.75" customHeight="1">
      <c r="A47" s="114" t="s">
        <v>169</v>
      </c>
      <c r="B47" s="114"/>
      <c r="C47" s="50"/>
      <c r="D47" s="51" t="s">
        <v>34</v>
      </c>
      <c r="E47" s="52">
        <f>E46/38%</f>
        <v>7.894736842105263</v>
      </c>
      <c r="F47" s="52">
        <f aca="true" t="shared" si="10" ref="F47:K47">F46/38%</f>
        <v>10.526315789473685</v>
      </c>
      <c r="G47" s="52">
        <f t="shared" si="10"/>
        <v>50</v>
      </c>
      <c r="H47" s="52">
        <f t="shared" si="10"/>
        <v>0</v>
      </c>
      <c r="I47" s="52">
        <f t="shared" si="10"/>
        <v>18.42105263157895</v>
      </c>
      <c r="J47" s="52">
        <f t="shared" si="10"/>
        <v>5.2631578947368425</v>
      </c>
      <c r="K47" s="52">
        <f t="shared" si="10"/>
        <v>7.894736842105263</v>
      </c>
      <c r="L47" s="53">
        <f>E47+F47+G47+H47+I47+J47+K47</f>
        <v>100</v>
      </c>
      <c r="M47" s="76"/>
      <c r="N47" s="46"/>
      <c r="O47" s="47"/>
      <c r="P47" s="47"/>
      <c r="Q47" s="47"/>
      <c r="R47" s="24"/>
      <c r="S47" s="24"/>
      <c r="T47" s="24"/>
      <c r="U47" s="24"/>
      <c r="V47" s="24"/>
      <c r="W47" s="24"/>
      <c r="X47" s="114" t="s">
        <v>48</v>
      </c>
      <c r="Y47" s="114"/>
      <c r="Z47" s="114"/>
      <c r="AA47" s="67"/>
      <c r="AB47" s="41"/>
      <c r="AC47" s="30"/>
      <c r="AD47" s="31"/>
      <c r="AE47" s="32"/>
      <c r="AF47" s="33"/>
      <c r="AG47" s="33"/>
      <c r="AH47" s="33"/>
      <c r="AI47" s="33"/>
    </row>
    <row r="48" ht="21" customHeight="1"/>
    <row r="49" spans="23:26" ht="21" customHeight="1">
      <c r="W49" s="125"/>
      <c r="X49" s="125"/>
      <c r="Y49" s="125"/>
      <c r="Z49" s="125"/>
    </row>
    <row r="50" ht="21" customHeight="1"/>
    <row r="51" ht="21" customHeight="1"/>
    <row r="52" ht="21" customHeight="1"/>
    <row r="53" ht="21" customHeight="1"/>
  </sheetData>
  <sheetProtection/>
  <mergeCells count="18">
    <mergeCell ref="I3:J3"/>
    <mergeCell ref="W49:Z49"/>
    <mergeCell ref="A1:AC1"/>
    <mergeCell ref="A2:AC2"/>
    <mergeCell ref="W3:Z3"/>
    <mergeCell ref="AA3:AA4"/>
    <mergeCell ref="K3:L3"/>
    <mergeCell ref="M3:N3"/>
    <mergeCell ref="AD5:AG5"/>
    <mergeCell ref="U43:AA43"/>
    <mergeCell ref="A47:B47"/>
    <mergeCell ref="X47:Z47"/>
    <mergeCell ref="A3:A4"/>
    <mergeCell ref="B3:B4"/>
    <mergeCell ref="C3:C4"/>
    <mergeCell ref="D3:D4"/>
    <mergeCell ref="E3:H3"/>
    <mergeCell ref="O3:T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9" sqref="J29"/>
    </sheetView>
  </sheetViews>
  <sheetFormatPr defaultColWidth="8.796875" defaultRowHeight="15"/>
  <cols>
    <col min="1" max="1" width="3.59765625" style="2" customWidth="1"/>
    <col min="2" max="2" width="16.3984375" style="54" customWidth="1"/>
    <col min="3" max="3" width="15.59765625" style="3" customWidth="1"/>
    <col min="4" max="4" width="7.09765625" style="29" customWidth="1"/>
    <col min="5" max="6" width="3.8984375" style="55" customWidth="1"/>
    <col min="7" max="7" width="4.59765625" style="68" customWidth="1"/>
    <col min="8" max="8" width="3.8984375" style="55" customWidth="1"/>
    <col min="9" max="10" width="3.8984375" style="26" customWidth="1"/>
    <col min="11" max="11" width="4.5" style="26" customWidth="1"/>
    <col min="12" max="17" width="3.8984375" style="26" customWidth="1"/>
    <col min="18" max="18" width="8.59765625" style="26" customWidth="1"/>
    <col min="19" max="20" width="6.3984375" style="26" customWidth="1"/>
    <col min="21" max="22" width="3.8984375" style="26" customWidth="1"/>
    <col min="23" max="23" width="3.69921875" style="4" customWidth="1"/>
    <col min="24" max="24" width="6" style="4" customWidth="1"/>
    <col min="25" max="26" width="5.8984375" style="56" customWidth="1"/>
    <col min="27" max="27" width="10.3984375" style="30" customWidth="1"/>
    <col min="28" max="16384" width="9" style="26" customWidth="1"/>
  </cols>
  <sheetData>
    <row r="1" spans="1:29" s="60" customFormat="1" ht="27" customHeight="1">
      <c r="A1" s="126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s="60" customFormat="1" ht="30.75" customHeight="1">
      <c r="A2" s="128" t="s">
        <v>170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7" s="61" customFormat="1" ht="19.5" customHeight="1">
      <c r="A3" s="115" t="s">
        <v>4</v>
      </c>
      <c r="B3" s="116" t="s">
        <v>5</v>
      </c>
      <c r="C3" s="117" t="s">
        <v>15</v>
      </c>
      <c r="D3" s="118" t="s">
        <v>6</v>
      </c>
      <c r="E3" s="119" t="s">
        <v>43</v>
      </c>
      <c r="F3" s="120"/>
      <c r="G3" s="120"/>
      <c r="H3" s="121"/>
      <c r="I3" s="122" t="s">
        <v>0</v>
      </c>
      <c r="J3" s="124"/>
      <c r="K3" s="122" t="s">
        <v>1</v>
      </c>
      <c r="L3" s="123"/>
      <c r="M3" s="122" t="s">
        <v>45</v>
      </c>
      <c r="N3" s="124"/>
      <c r="O3" s="122" t="s">
        <v>2</v>
      </c>
      <c r="P3" s="123"/>
      <c r="Q3" s="123"/>
      <c r="R3" s="123"/>
      <c r="S3" s="123"/>
      <c r="T3" s="124"/>
      <c r="U3" s="66" t="s">
        <v>41</v>
      </c>
      <c r="V3" s="66" t="s">
        <v>44</v>
      </c>
      <c r="W3" s="130" t="s">
        <v>14</v>
      </c>
      <c r="X3" s="131"/>
      <c r="Y3" s="131"/>
      <c r="Z3" s="131"/>
      <c r="AA3" s="116" t="s">
        <v>7</v>
      </c>
    </row>
    <row r="4" spans="1:27" s="73" customFormat="1" ht="57.75" customHeight="1">
      <c r="A4" s="115"/>
      <c r="B4" s="116"/>
      <c r="C4" s="117"/>
      <c r="D4" s="118"/>
      <c r="E4" s="91" t="s">
        <v>8</v>
      </c>
      <c r="F4" s="91" t="s">
        <v>9</v>
      </c>
      <c r="G4" s="91" t="s">
        <v>38</v>
      </c>
      <c r="H4" s="91" t="s">
        <v>9</v>
      </c>
      <c r="I4" s="91" t="s">
        <v>8</v>
      </c>
      <c r="J4" s="91" t="s">
        <v>9</v>
      </c>
      <c r="K4" s="91" t="s">
        <v>8</v>
      </c>
      <c r="L4" s="91" t="s">
        <v>9</v>
      </c>
      <c r="M4" s="91" t="s">
        <v>8</v>
      </c>
      <c r="N4" s="91" t="s">
        <v>9</v>
      </c>
      <c r="O4" s="91" t="s">
        <v>8</v>
      </c>
      <c r="P4" s="107" t="s">
        <v>359</v>
      </c>
      <c r="Q4" s="107" t="s">
        <v>360</v>
      </c>
      <c r="R4" s="91" t="s">
        <v>50</v>
      </c>
      <c r="S4" s="91" t="s">
        <v>51</v>
      </c>
      <c r="T4" s="91" t="s">
        <v>52</v>
      </c>
      <c r="U4" s="91" t="s">
        <v>49</v>
      </c>
      <c r="V4" s="91">
        <v>-10</v>
      </c>
      <c r="W4" s="91" t="s">
        <v>8</v>
      </c>
      <c r="X4" s="91" t="s">
        <v>39</v>
      </c>
      <c r="Y4" s="91" t="s">
        <v>9</v>
      </c>
      <c r="Z4" s="91" t="s">
        <v>39</v>
      </c>
      <c r="AA4" s="116"/>
    </row>
    <row r="5" spans="1:33" s="65" customFormat="1" ht="18" customHeight="1">
      <c r="A5" s="92">
        <v>1</v>
      </c>
      <c r="B5" s="93" t="s">
        <v>54</v>
      </c>
      <c r="C5" s="94" t="s">
        <v>55</v>
      </c>
      <c r="D5" s="94" t="s">
        <v>56</v>
      </c>
      <c r="E5" s="63">
        <v>3</v>
      </c>
      <c r="F5" s="63">
        <f>E5</f>
        <v>3</v>
      </c>
      <c r="G5" s="62" t="str">
        <f>VLOOKUP(B5,'[3]Sheet1'!$D$26:$V$65,19,0)</f>
        <v>10</v>
      </c>
      <c r="H5" s="62">
        <f>F5+G5</f>
        <v>13</v>
      </c>
      <c r="I5" s="62">
        <v>25</v>
      </c>
      <c r="J5" s="62">
        <v>15</v>
      </c>
      <c r="K5" s="62">
        <v>11</v>
      </c>
      <c r="L5" s="62">
        <f>K5</f>
        <v>11</v>
      </c>
      <c r="M5" s="62">
        <v>15</v>
      </c>
      <c r="N5" s="62">
        <f>M5</f>
        <v>15</v>
      </c>
      <c r="O5" s="62"/>
      <c r="P5" s="62"/>
      <c r="Q5" s="62"/>
      <c r="R5" s="62">
        <v>2</v>
      </c>
      <c r="S5" s="62"/>
      <c r="T5" s="62"/>
      <c r="U5" s="62"/>
      <c r="V5" s="62"/>
      <c r="W5" s="62">
        <f>E5+I5+K5+M5+O5</f>
        <v>54</v>
      </c>
      <c r="X5" s="95" t="str">
        <f>IF(W5&lt;35,"Kém",IF(W5&lt;50,"Yếu",IF(W5&lt;65,"TB",IF(W5&lt;80,"Khá",IF(W5&lt;90,"Tốt","XS")))))</f>
        <v>TB</v>
      </c>
      <c r="Y5" s="96">
        <f>ROUND((H5+J5+L5+N5+R5+S5+T5+U5+V5),0)</f>
        <v>56</v>
      </c>
      <c r="Z5" s="95" t="str">
        <f>IF(Y5&lt;35,"Kém",IF(Y5&lt;50,"Yếu",IF(Y5&lt;65,"TB",IF(Y5&lt;80,"Khá",IF(Y5&lt;90,"Tốt","XS")))))</f>
        <v>TB</v>
      </c>
      <c r="AA5" s="64"/>
      <c r="AD5" s="132"/>
      <c r="AE5" s="132"/>
      <c r="AF5" s="132"/>
      <c r="AG5" s="132"/>
    </row>
    <row r="6" spans="1:33" ht="18" customHeight="1">
      <c r="A6" s="28">
        <v>2</v>
      </c>
      <c r="B6" s="28" t="s">
        <v>57</v>
      </c>
      <c r="C6" s="72" t="s">
        <v>58</v>
      </c>
      <c r="D6" s="72" t="s">
        <v>59</v>
      </c>
      <c r="E6" s="25">
        <v>6</v>
      </c>
      <c r="F6" s="110">
        <v>3</v>
      </c>
      <c r="G6" s="62" t="str">
        <f>VLOOKUP(B6,'[3]Sheet1'!$D$26:$V$65,19,0)</f>
        <v>12</v>
      </c>
      <c r="H6" s="62">
        <f aca="true" t="shared" si="0" ref="H6:H44">F6+G6</f>
        <v>15</v>
      </c>
      <c r="I6" s="62">
        <v>25</v>
      </c>
      <c r="J6" s="62">
        <v>15</v>
      </c>
      <c r="K6" s="57">
        <v>12</v>
      </c>
      <c r="L6" s="57">
        <f aca="true" t="shared" si="1" ref="L6:L44">K6</f>
        <v>12</v>
      </c>
      <c r="M6" s="62">
        <v>15</v>
      </c>
      <c r="N6" s="57">
        <f aca="true" t="shared" si="2" ref="N6:N44">M6</f>
        <v>15</v>
      </c>
      <c r="O6" s="57"/>
      <c r="P6" s="62">
        <f>VLOOKUP(B6,'[5]D16KX2'!$C$3:$I$16,7,0)</f>
        <v>1</v>
      </c>
      <c r="Q6" s="62"/>
      <c r="R6" s="62">
        <v>3</v>
      </c>
      <c r="S6" s="57"/>
      <c r="T6" s="57">
        <v>-5</v>
      </c>
      <c r="U6" s="57"/>
      <c r="V6" s="57"/>
      <c r="W6" s="57">
        <f aca="true" t="shared" si="3" ref="W6:W44">E6+I6+K6+M6+O6</f>
        <v>58</v>
      </c>
      <c r="X6" s="71" t="str">
        <f aca="true" t="shared" si="4" ref="X6:X44">IF(W6&lt;35,"Kém",IF(W6&lt;50,"Yếu",IF(W6&lt;65,"TB",IF(W6&lt;80,"Khá",IF(W6&lt;90,"Tốt","XS")))))</f>
        <v>TB</v>
      </c>
      <c r="Y6" s="58">
        <f aca="true" t="shared" si="5" ref="Y6:Y44">ROUND((H6+J6+L6+N6+R6+S6+T6+U6+V6),0)</f>
        <v>55</v>
      </c>
      <c r="Z6" s="71" t="str">
        <f aca="true" t="shared" si="6" ref="Z6:Z44">IF(Y6&lt;35,"Kém",IF(Y6&lt;50,"Yếu",IF(Y6&lt;65,"TB",IF(Y6&lt;80,"Khá",IF(Y6&lt;90,"Tốt","XS")))))</f>
        <v>TB</v>
      </c>
      <c r="AA6" s="59"/>
      <c r="AD6" s="27"/>
      <c r="AE6" s="27"/>
      <c r="AF6" s="27"/>
      <c r="AG6" s="27"/>
    </row>
    <row r="7" spans="1:33" ht="18" customHeight="1">
      <c r="A7" s="28">
        <v>3</v>
      </c>
      <c r="B7" s="28" t="s">
        <v>60</v>
      </c>
      <c r="C7" s="72" t="s">
        <v>61</v>
      </c>
      <c r="D7" s="72" t="s">
        <v>62</v>
      </c>
      <c r="E7" s="25">
        <v>6</v>
      </c>
      <c r="F7" s="63">
        <f aca="true" t="shared" si="7" ref="F7:F43">E7</f>
        <v>6</v>
      </c>
      <c r="G7" s="62" t="str">
        <f>VLOOKUP(B7,'[3]Sheet1'!$D$26:$V$65,19,0)</f>
        <v>10</v>
      </c>
      <c r="H7" s="62">
        <f t="shared" si="0"/>
        <v>16</v>
      </c>
      <c r="I7" s="62">
        <v>25</v>
      </c>
      <c r="J7" s="62">
        <f aca="true" t="shared" si="8" ref="J6:J43">I7</f>
        <v>25</v>
      </c>
      <c r="K7" s="57">
        <v>12</v>
      </c>
      <c r="L7" s="57">
        <f t="shared" si="1"/>
        <v>12</v>
      </c>
      <c r="M7" s="62">
        <v>15</v>
      </c>
      <c r="N7" s="57">
        <f t="shared" si="2"/>
        <v>15</v>
      </c>
      <c r="O7" s="57">
        <v>10</v>
      </c>
      <c r="P7" s="62">
        <f>VLOOKUP(B7,'[5]D16KX2'!$C$3:$I$16,7,0)</f>
        <v>1</v>
      </c>
      <c r="Q7" s="62"/>
      <c r="R7" s="62">
        <v>4</v>
      </c>
      <c r="S7" s="57"/>
      <c r="T7" s="57"/>
      <c r="U7" s="57"/>
      <c r="V7" s="57"/>
      <c r="W7" s="57">
        <f t="shared" si="3"/>
        <v>68</v>
      </c>
      <c r="X7" s="71" t="str">
        <f t="shared" si="4"/>
        <v>Khá</v>
      </c>
      <c r="Y7" s="58">
        <f t="shared" si="5"/>
        <v>72</v>
      </c>
      <c r="Z7" s="71" t="str">
        <f t="shared" si="6"/>
        <v>Khá</v>
      </c>
      <c r="AA7" s="59"/>
      <c r="AD7" s="27"/>
      <c r="AE7" s="27"/>
      <c r="AF7" s="27"/>
      <c r="AG7" s="27"/>
    </row>
    <row r="8" spans="1:33" ht="18" customHeight="1">
      <c r="A8" s="28">
        <v>4</v>
      </c>
      <c r="B8" s="28" t="s">
        <v>63</v>
      </c>
      <c r="C8" s="72" t="s">
        <v>64</v>
      </c>
      <c r="D8" s="72" t="s">
        <v>65</v>
      </c>
      <c r="E8" s="25">
        <v>3</v>
      </c>
      <c r="F8" s="63">
        <f t="shared" si="7"/>
        <v>3</v>
      </c>
      <c r="G8" s="62" t="str">
        <f>VLOOKUP(B8,'[3]Sheet1'!$D$26:$V$65,19,0)</f>
        <v>10</v>
      </c>
      <c r="H8" s="62">
        <f t="shared" si="0"/>
        <v>13</v>
      </c>
      <c r="I8" s="62">
        <v>25</v>
      </c>
      <c r="J8" s="62">
        <f t="shared" si="8"/>
        <v>25</v>
      </c>
      <c r="K8" s="57">
        <v>13</v>
      </c>
      <c r="L8" s="57">
        <f t="shared" si="1"/>
        <v>13</v>
      </c>
      <c r="M8" s="62">
        <v>15</v>
      </c>
      <c r="N8" s="57">
        <f t="shared" si="2"/>
        <v>15</v>
      </c>
      <c r="O8" s="57">
        <v>10</v>
      </c>
      <c r="P8" s="62"/>
      <c r="Q8" s="62"/>
      <c r="R8" s="62">
        <v>10</v>
      </c>
      <c r="S8" s="57"/>
      <c r="T8" s="57"/>
      <c r="U8" s="57"/>
      <c r="V8" s="57"/>
      <c r="W8" s="57">
        <f t="shared" si="3"/>
        <v>66</v>
      </c>
      <c r="X8" s="71" t="str">
        <f t="shared" si="4"/>
        <v>Khá</v>
      </c>
      <c r="Y8" s="58">
        <f t="shared" si="5"/>
        <v>76</v>
      </c>
      <c r="Z8" s="71" t="str">
        <f t="shared" si="6"/>
        <v>Khá</v>
      </c>
      <c r="AA8" s="59" t="s">
        <v>373</v>
      </c>
      <c r="AD8" s="27"/>
      <c r="AE8" s="27"/>
      <c r="AF8" s="27"/>
      <c r="AG8" s="27"/>
    </row>
    <row r="9" spans="1:33" ht="18" customHeight="1">
      <c r="A9" s="28">
        <v>5</v>
      </c>
      <c r="B9" s="28" t="s">
        <v>66</v>
      </c>
      <c r="C9" s="72" t="s">
        <v>67</v>
      </c>
      <c r="D9" s="72" t="s">
        <v>68</v>
      </c>
      <c r="E9" s="25">
        <v>3</v>
      </c>
      <c r="F9" s="63">
        <f t="shared" si="7"/>
        <v>3</v>
      </c>
      <c r="G9" s="62" t="str">
        <f>VLOOKUP(B9,'[3]Sheet1'!$D$26:$V$65,19,0)</f>
        <v>8</v>
      </c>
      <c r="H9" s="62">
        <f t="shared" si="0"/>
        <v>11</v>
      </c>
      <c r="I9" s="62">
        <v>25</v>
      </c>
      <c r="J9" s="62">
        <f t="shared" si="8"/>
        <v>25</v>
      </c>
      <c r="K9" s="57">
        <v>10</v>
      </c>
      <c r="L9" s="57">
        <f t="shared" si="1"/>
        <v>10</v>
      </c>
      <c r="M9" s="62">
        <v>15</v>
      </c>
      <c r="N9" s="57">
        <f t="shared" si="2"/>
        <v>15</v>
      </c>
      <c r="O9" s="57"/>
      <c r="P9" s="62"/>
      <c r="Q9" s="62"/>
      <c r="R9" s="62">
        <v>2</v>
      </c>
      <c r="S9" s="57"/>
      <c r="T9" s="57"/>
      <c r="U9" s="57"/>
      <c r="V9" s="57"/>
      <c r="W9" s="57">
        <f t="shared" si="3"/>
        <v>53</v>
      </c>
      <c r="X9" s="71" t="str">
        <f t="shared" si="4"/>
        <v>TB</v>
      </c>
      <c r="Y9" s="58">
        <f t="shared" si="5"/>
        <v>63</v>
      </c>
      <c r="Z9" s="71" t="str">
        <f t="shared" si="6"/>
        <v>TB</v>
      </c>
      <c r="AA9" s="59"/>
      <c r="AD9" s="27"/>
      <c r="AE9" s="27"/>
      <c r="AF9" s="27"/>
      <c r="AG9" s="27"/>
    </row>
    <row r="10" spans="1:33" ht="18" customHeight="1">
      <c r="A10" s="28">
        <v>6</v>
      </c>
      <c r="B10" s="28" t="s">
        <v>69</v>
      </c>
      <c r="C10" s="72" t="s">
        <v>70</v>
      </c>
      <c r="D10" s="72" t="s">
        <v>71</v>
      </c>
      <c r="E10" s="25">
        <v>3</v>
      </c>
      <c r="F10" s="63">
        <f t="shared" si="7"/>
        <v>3</v>
      </c>
      <c r="G10" s="62" t="str">
        <f>VLOOKUP(B10,'[3]Sheet1'!$D$26:$V$65,19,0)</f>
        <v>8</v>
      </c>
      <c r="H10" s="62">
        <f t="shared" si="0"/>
        <v>11</v>
      </c>
      <c r="I10" s="62">
        <v>25</v>
      </c>
      <c r="J10" s="62">
        <f t="shared" si="8"/>
        <v>25</v>
      </c>
      <c r="K10" s="57">
        <v>12</v>
      </c>
      <c r="L10" s="57">
        <f t="shared" si="1"/>
        <v>12</v>
      </c>
      <c r="M10" s="62">
        <v>15</v>
      </c>
      <c r="N10" s="57">
        <f t="shared" si="2"/>
        <v>15</v>
      </c>
      <c r="O10" s="57"/>
      <c r="P10" s="62"/>
      <c r="Q10" s="62"/>
      <c r="R10" s="62">
        <v>2</v>
      </c>
      <c r="S10" s="57"/>
      <c r="T10" s="57"/>
      <c r="U10" s="57"/>
      <c r="V10" s="57"/>
      <c r="W10" s="57">
        <f t="shared" si="3"/>
        <v>55</v>
      </c>
      <c r="X10" s="71" t="str">
        <f t="shared" si="4"/>
        <v>TB</v>
      </c>
      <c r="Y10" s="58">
        <f t="shared" si="5"/>
        <v>65</v>
      </c>
      <c r="Z10" s="71" t="str">
        <f t="shared" si="6"/>
        <v>Khá</v>
      </c>
      <c r="AA10" s="59"/>
      <c r="AD10" s="27"/>
      <c r="AE10" s="27"/>
      <c r="AF10" s="27"/>
      <c r="AG10" s="27"/>
    </row>
    <row r="11" spans="1:33" ht="18" customHeight="1">
      <c r="A11" s="28">
        <v>7</v>
      </c>
      <c r="B11" s="28" t="s">
        <v>72</v>
      </c>
      <c r="C11" s="72" t="s">
        <v>73</v>
      </c>
      <c r="D11" s="72" t="s">
        <v>74</v>
      </c>
      <c r="E11" s="25">
        <v>3</v>
      </c>
      <c r="F11" s="110">
        <v>6</v>
      </c>
      <c r="G11" s="62" t="str">
        <f>VLOOKUP(B11,'[3]Sheet1'!$D$26:$V$65,19,0)</f>
        <v>12</v>
      </c>
      <c r="H11" s="62">
        <f>F11+G11</f>
        <v>18</v>
      </c>
      <c r="I11" s="62">
        <v>25</v>
      </c>
      <c r="J11" s="62">
        <f t="shared" si="8"/>
        <v>25</v>
      </c>
      <c r="K11" s="57">
        <v>12</v>
      </c>
      <c r="L11" s="57">
        <f>K11</f>
        <v>12</v>
      </c>
      <c r="M11" s="62">
        <v>15</v>
      </c>
      <c r="N11" s="57">
        <f>M11</f>
        <v>15</v>
      </c>
      <c r="O11" s="57">
        <v>7</v>
      </c>
      <c r="P11" s="62"/>
      <c r="Q11" s="62"/>
      <c r="R11" s="62">
        <v>2</v>
      </c>
      <c r="S11" s="57"/>
      <c r="T11" s="57">
        <v>2</v>
      </c>
      <c r="U11" s="57"/>
      <c r="V11" s="57"/>
      <c r="W11" s="57">
        <f>E11+I11+K11+M11+O11</f>
        <v>62</v>
      </c>
      <c r="X11" s="71" t="str">
        <f>IF(W11&lt;35,"Kém",IF(W11&lt;50,"Yếu",IF(W11&lt;65,"TB",IF(W11&lt;80,"Khá",IF(W11&lt;90,"Tốt","XS")))))</f>
        <v>TB</v>
      </c>
      <c r="Y11" s="58">
        <f>ROUND((H11+J11+L11+N11+R11+S11+T11+U11+V11),0)</f>
        <v>74</v>
      </c>
      <c r="Z11" s="71" t="str">
        <f>IF(Y11&lt;35,"Kém",IF(Y11&lt;50,"Yếu",IF(Y11&lt;65,"TB",IF(Y11&lt;80,"Khá",IF(Y11&lt;90,"Tốt","XS")))))</f>
        <v>Khá</v>
      </c>
      <c r="AA11" s="59"/>
      <c r="AD11" s="27"/>
      <c r="AE11" s="27"/>
      <c r="AF11" s="27"/>
      <c r="AG11" s="27"/>
    </row>
    <row r="12" spans="1:33" ht="18" customHeight="1">
      <c r="A12" s="28">
        <v>8</v>
      </c>
      <c r="B12" s="28" t="s">
        <v>75</v>
      </c>
      <c r="C12" s="72" t="s">
        <v>76</v>
      </c>
      <c r="D12" s="72" t="s">
        <v>74</v>
      </c>
      <c r="E12" s="25">
        <v>6</v>
      </c>
      <c r="F12" s="110">
        <f t="shared" si="7"/>
        <v>6</v>
      </c>
      <c r="G12" s="62" t="str">
        <f>VLOOKUP(B12,'[3]Sheet1'!$D$26:$V$65,19,0)</f>
        <v>10</v>
      </c>
      <c r="H12" s="62">
        <f>F12+G12</f>
        <v>16</v>
      </c>
      <c r="I12" s="62">
        <v>25</v>
      </c>
      <c r="J12" s="62">
        <f t="shared" si="8"/>
        <v>25</v>
      </c>
      <c r="K12" s="57">
        <v>14</v>
      </c>
      <c r="L12" s="57">
        <f>K12</f>
        <v>14</v>
      </c>
      <c r="M12" s="62">
        <v>15</v>
      </c>
      <c r="N12" s="57">
        <f>M12</f>
        <v>15</v>
      </c>
      <c r="O12" s="57">
        <v>7</v>
      </c>
      <c r="P12" s="62">
        <f>VLOOKUP(B12,'[5]D16KX2'!$C$3:$I$16,7,0)</f>
        <v>1</v>
      </c>
      <c r="Q12" s="62"/>
      <c r="R12" s="62">
        <v>4</v>
      </c>
      <c r="S12" s="57"/>
      <c r="T12" s="57">
        <v>2</v>
      </c>
      <c r="U12" s="57"/>
      <c r="V12" s="57"/>
      <c r="W12" s="57">
        <f>E12+I12+K12+M12+O12</f>
        <v>67</v>
      </c>
      <c r="X12" s="71" t="str">
        <f>IF(W12&lt;35,"Kém",IF(W12&lt;50,"Yếu",IF(W12&lt;65,"TB",IF(W12&lt;80,"Khá",IF(W12&lt;90,"Tốt","XS")))))</f>
        <v>Khá</v>
      </c>
      <c r="Y12" s="58">
        <f>ROUND((H12+J12+L12+N12+R12+S12+T12+U12+V12),0)</f>
        <v>76</v>
      </c>
      <c r="Z12" s="71" t="str">
        <f>IF(Y12&lt;35,"Kém",IF(Y12&lt;50,"Yếu",IF(Y12&lt;65,"TB",IF(Y12&lt;80,"Khá",IF(Y12&lt;90,"Tốt","XS")))))</f>
        <v>Khá</v>
      </c>
      <c r="AA12" s="59" t="s">
        <v>171</v>
      </c>
      <c r="AD12" s="27"/>
      <c r="AE12" s="27"/>
      <c r="AF12" s="27"/>
      <c r="AG12" s="27"/>
    </row>
    <row r="13" spans="1:33" ht="18" customHeight="1">
      <c r="A13" s="28">
        <v>9</v>
      </c>
      <c r="B13" s="28" t="s">
        <v>77</v>
      </c>
      <c r="C13" s="72" t="s">
        <v>78</v>
      </c>
      <c r="D13" s="72" t="s">
        <v>79</v>
      </c>
      <c r="E13" s="25">
        <v>3</v>
      </c>
      <c r="F13" s="63">
        <f t="shared" si="7"/>
        <v>3</v>
      </c>
      <c r="G13" s="62" t="str">
        <f>VLOOKUP(B13,'[3]Sheet1'!$D$26:$V$65,19,0)</f>
        <v>8</v>
      </c>
      <c r="H13" s="62">
        <f>F13+G13</f>
        <v>11</v>
      </c>
      <c r="I13" s="62">
        <v>25</v>
      </c>
      <c r="J13" s="62">
        <v>15</v>
      </c>
      <c r="K13" s="57">
        <v>10</v>
      </c>
      <c r="L13" s="57">
        <f>K13</f>
        <v>10</v>
      </c>
      <c r="M13" s="62">
        <v>15</v>
      </c>
      <c r="N13" s="57">
        <f>M13</f>
        <v>15</v>
      </c>
      <c r="O13" s="57"/>
      <c r="P13" s="62"/>
      <c r="Q13" s="62"/>
      <c r="R13" s="62">
        <v>9</v>
      </c>
      <c r="S13" s="57"/>
      <c r="T13" s="57"/>
      <c r="U13" s="57"/>
      <c r="V13" s="57"/>
      <c r="W13" s="57">
        <f>E13+I13+K13+M13+O13</f>
        <v>53</v>
      </c>
      <c r="X13" s="71" t="str">
        <f>IF(W13&lt;35,"Kém",IF(W13&lt;50,"Yếu",IF(W13&lt;65,"TB",IF(W13&lt;80,"Khá",IF(W13&lt;90,"Tốt","XS")))))</f>
        <v>TB</v>
      </c>
      <c r="Y13" s="58">
        <f>ROUND((H13+J13+L13+N13+R13+S13+T13+U13+V13),0)</f>
        <v>60</v>
      </c>
      <c r="Z13" s="71" t="str">
        <f>IF(Y13&lt;35,"Kém",IF(Y13&lt;50,"Yếu",IF(Y13&lt;65,"TB",IF(Y13&lt;80,"Khá",IF(Y13&lt;90,"Tốt","XS")))))</f>
        <v>TB</v>
      </c>
      <c r="AA13" s="59" t="s">
        <v>172</v>
      </c>
      <c r="AD13" s="27"/>
      <c r="AE13" s="27"/>
      <c r="AF13" s="27"/>
      <c r="AG13" s="27"/>
    </row>
    <row r="14" spans="1:33" ht="18" customHeight="1">
      <c r="A14" s="28">
        <v>10</v>
      </c>
      <c r="B14" s="28" t="s">
        <v>80</v>
      </c>
      <c r="C14" s="72" t="s">
        <v>81</v>
      </c>
      <c r="D14" s="72" t="s">
        <v>82</v>
      </c>
      <c r="E14" s="25">
        <v>6</v>
      </c>
      <c r="F14" s="110">
        <f t="shared" si="7"/>
        <v>6</v>
      </c>
      <c r="G14" s="62" t="str">
        <f>VLOOKUP(B14,'[3]Sheet1'!$D$26:$V$65,19,0)</f>
        <v>12</v>
      </c>
      <c r="H14" s="62">
        <f t="shared" si="0"/>
        <v>18</v>
      </c>
      <c r="I14" s="62">
        <v>25</v>
      </c>
      <c r="J14" s="62">
        <f t="shared" si="8"/>
        <v>25</v>
      </c>
      <c r="K14" s="57">
        <v>14</v>
      </c>
      <c r="L14" s="57">
        <f t="shared" si="1"/>
        <v>14</v>
      </c>
      <c r="M14" s="62">
        <v>15</v>
      </c>
      <c r="N14" s="57">
        <f t="shared" si="2"/>
        <v>15</v>
      </c>
      <c r="O14" s="57"/>
      <c r="P14" s="62">
        <f>VLOOKUP(B14,'[5]D16KX2'!$C$3:$I$16,7,0)</f>
        <v>1</v>
      </c>
      <c r="Q14" s="62"/>
      <c r="R14" s="62">
        <v>4</v>
      </c>
      <c r="S14" s="57"/>
      <c r="T14" s="57">
        <v>2</v>
      </c>
      <c r="U14" s="57"/>
      <c r="V14" s="57"/>
      <c r="W14" s="57">
        <f t="shared" si="3"/>
        <v>60</v>
      </c>
      <c r="X14" s="71" t="str">
        <f t="shared" si="4"/>
        <v>TB</v>
      </c>
      <c r="Y14" s="58">
        <f t="shared" si="5"/>
        <v>78</v>
      </c>
      <c r="Z14" s="71" t="str">
        <f t="shared" si="6"/>
        <v>Khá</v>
      </c>
      <c r="AA14" s="59"/>
      <c r="AD14" s="27"/>
      <c r="AE14" s="27"/>
      <c r="AF14" s="27"/>
      <c r="AG14" s="27"/>
    </row>
    <row r="15" spans="1:33" ht="18" customHeight="1">
      <c r="A15" s="28">
        <v>11</v>
      </c>
      <c r="B15" s="28" t="s">
        <v>83</v>
      </c>
      <c r="C15" s="72" t="s">
        <v>84</v>
      </c>
      <c r="D15" s="72" t="s">
        <v>85</v>
      </c>
      <c r="E15" s="25">
        <v>3</v>
      </c>
      <c r="F15" s="63">
        <f t="shared" si="7"/>
        <v>3</v>
      </c>
      <c r="G15" s="62" t="str">
        <f>VLOOKUP(B15,'[3]Sheet1'!$D$26:$V$65,19,0)</f>
        <v>8</v>
      </c>
      <c r="H15" s="62">
        <f t="shared" si="0"/>
        <v>11</v>
      </c>
      <c r="I15" s="62">
        <v>25</v>
      </c>
      <c r="J15" s="62">
        <f t="shared" si="8"/>
        <v>25</v>
      </c>
      <c r="K15" s="57">
        <v>10</v>
      </c>
      <c r="L15" s="57">
        <f t="shared" si="1"/>
        <v>10</v>
      </c>
      <c r="M15" s="62">
        <v>15</v>
      </c>
      <c r="N15" s="57">
        <f t="shared" si="2"/>
        <v>15</v>
      </c>
      <c r="O15" s="57"/>
      <c r="P15" s="62"/>
      <c r="Q15" s="62"/>
      <c r="R15" s="62">
        <v>2</v>
      </c>
      <c r="S15" s="57"/>
      <c r="T15" s="57"/>
      <c r="U15" s="57"/>
      <c r="V15" s="57"/>
      <c r="W15" s="57">
        <f t="shared" si="3"/>
        <v>53</v>
      </c>
      <c r="X15" s="71" t="str">
        <f t="shared" si="4"/>
        <v>TB</v>
      </c>
      <c r="Y15" s="58">
        <f t="shared" si="5"/>
        <v>63</v>
      </c>
      <c r="Z15" s="71" t="str">
        <f t="shared" si="6"/>
        <v>TB</v>
      </c>
      <c r="AA15" s="59"/>
      <c r="AD15" s="27"/>
      <c r="AE15" s="27"/>
      <c r="AF15" s="27"/>
      <c r="AG15" s="27"/>
    </row>
    <row r="16" spans="1:33" s="104" customFormat="1" ht="18" customHeight="1">
      <c r="A16" s="98">
        <v>12</v>
      </c>
      <c r="B16" s="98" t="s">
        <v>86</v>
      </c>
      <c r="C16" s="99" t="s">
        <v>67</v>
      </c>
      <c r="D16" s="99" t="s">
        <v>87</v>
      </c>
      <c r="E16" s="100">
        <v>0</v>
      </c>
      <c r="F16" s="63">
        <f t="shared" si="7"/>
        <v>0</v>
      </c>
      <c r="G16" s="62" t="str">
        <f>VLOOKUP(B16,'[3]Sheet1'!$D$26:$V$65,19,0)</f>
        <v>0</v>
      </c>
      <c r="H16" s="101">
        <f t="shared" si="0"/>
        <v>0</v>
      </c>
      <c r="I16" s="101">
        <v>25</v>
      </c>
      <c r="J16" s="62">
        <v>15</v>
      </c>
      <c r="K16" s="101">
        <v>0</v>
      </c>
      <c r="L16" s="101">
        <f t="shared" si="1"/>
        <v>0</v>
      </c>
      <c r="M16" s="62">
        <v>0</v>
      </c>
      <c r="N16" s="101">
        <f t="shared" si="2"/>
        <v>0</v>
      </c>
      <c r="O16" s="101"/>
      <c r="P16" s="62"/>
      <c r="Q16" s="62"/>
      <c r="R16" s="62">
        <v>2</v>
      </c>
      <c r="S16" s="101"/>
      <c r="T16" s="101"/>
      <c r="U16" s="101"/>
      <c r="V16" s="101"/>
      <c r="W16" s="101">
        <f t="shared" si="3"/>
        <v>25</v>
      </c>
      <c r="X16" s="71" t="str">
        <f t="shared" si="4"/>
        <v>Kém</v>
      </c>
      <c r="Y16" s="102">
        <f t="shared" si="5"/>
        <v>17</v>
      </c>
      <c r="Z16" s="71" t="str">
        <f t="shared" si="6"/>
        <v>Kém</v>
      </c>
      <c r="AA16" s="103" t="s">
        <v>173</v>
      </c>
      <c r="AD16" s="105"/>
      <c r="AE16" s="105"/>
      <c r="AF16" s="105"/>
      <c r="AG16" s="105"/>
    </row>
    <row r="17" spans="1:33" ht="18" customHeight="1">
      <c r="A17" s="28">
        <v>13</v>
      </c>
      <c r="B17" s="28" t="s">
        <v>88</v>
      </c>
      <c r="C17" s="72" t="s">
        <v>89</v>
      </c>
      <c r="D17" s="72" t="s">
        <v>90</v>
      </c>
      <c r="E17" s="25">
        <v>6</v>
      </c>
      <c r="F17" s="63">
        <f t="shared" si="7"/>
        <v>6</v>
      </c>
      <c r="G17" s="62" t="str">
        <f>VLOOKUP(B17,'[3]Sheet1'!$D$26:$V$65,19,0)</f>
        <v>10</v>
      </c>
      <c r="H17" s="62">
        <f t="shared" si="0"/>
        <v>16</v>
      </c>
      <c r="I17" s="62">
        <v>25</v>
      </c>
      <c r="J17" s="62">
        <f t="shared" si="8"/>
        <v>25</v>
      </c>
      <c r="K17" s="57">
        <v>12</v>
      </c>
      <c r="L17" s="57">
        <f t="shared" si="1"/>
        <v>12</v>
      </c>
      <c r="M17" s="62">
        <v>15</v>
      </c>
      <c r="N17" s="57">
        <f t="shared" si="2"/>
        <v>15</v>
      </c>
      <c r="O17" s="57"/>
      <c r="P17" s="62">
        <f>VLOOKUP(B17,'[5]D16KX2'!$C$3:$I$16,7,0)</f>
        <v>1</v>
      </c>
      <c r="Q17" s="62"/>
      <c r="R17" s="62">
        <v>4</v>
      </c>
      <c r="S17" s="57"/>
      <c r="T17" s="57"/>
      <c r="U17" s="57"/>
      <c r="V17" s="57"/>
      <c r="W17" s="57">
        <f t="shared" si="3"/>
        <v>58</v>
      </c>
      <c r="X17" s="71" t="str">
        <f t="shared" si="4"/>
        <v>TB</v>
      </c>
      <c r="Y17" s="58">
        <f t="shared" si="5"/>
        <v>72</v>
      </c>
      <c r="Z17" s="71" t="str">
        <f t="shared" si="6"/>
        <v>Khá</v>
      </c>
      <c r="AA17" s="59"/>
      <c r="AD17" s="27"/>
      <c r="AE17" s="27"/>
      <c r="AF17" s="27"/>
      <c r="AG17" s="27"/>
    </row>
    <row r="18" spans="1:33" ht="18" customHeight="1">
      <c r="A18" s="28">
        <v>14</v>
      </c>
      <c r="B18" s="28" t="s">
        <v>91</v>
      </c>
      <c r="C18" s="72" t="s">
        <v>92</v>
      </c>
      <c r="D18" s="72" t="s">
        <v>93</v>
      </c>
      <c r="E18" s="25">
        <v>6</v>
      </c>
      <c r="F18" s="63">
        <f t="shared" si="7"/>
        <v>6</v>
      </c>
      <c r="G18" s="62" t="str">
        <f>VLOOKUP(B18,'[3]Sheet1'!$D$26:$V$65,19,0)</f>
        <v>8</v>
      </c>
      <c r="H18" s="62">
        <f t="shared" si="0"/>
        <v>14</v>
      </c>
      <c r="I18" s="62">
        <v>25</v>
      </c>
      <c r="J18" s="62">
        <f t="shared" si="8"/>
        <v>25</v>
      </c>
      <c r="K18" s="57">
        <v>13</v>
      </c>
      <c r="L18" s="57">
        <f t="shared" si="1"/>
        <v>13</v>
      </c>
      <c r="M18" s="62">
        <v>15</v>
      </c>
      <c r="N18" s="57">
        <f t="shared" si="2"/>
        <v>15</v>
      </c>
      <c r="O18" s="57">
        <v>10</v>
      </c>
      <c r="P18" s="62">
        <f>VLOOKUP(B18,'[5]D16KX2'!$C$3:$I$16,7,0)</f>
        <v>1</v>
      </c>
      <c r="Q18" s="62"/>
      <c r="R18" s="62">
        <v>10</v>
      </c>
      <c r="S18" s="57"/>
      <c r="T18" s="57"/>
      <c r="U18" s="57"/>
      <c r="V18" s="57"/>
      <c r="W18" s="57">
        <f t="shared" si="3"/>
        <v>69</v>
      </c>
      <c r="X18" s="71" t="str">
        <f t="shared" si="4"/>
        <v>Khá</v>
      </c>
      <c r="Y18" s="58">
        <f t="shared" si="5"/>
        <v>77</v>
      </c>
      <c r="Z18" s="71" t="str">
        <f t="shared" si="6"/>
        <v>Khá</v>
      </c>
      <c r="AA18" s="59" t="s">
        <v>174</v>
      </c>
      <c r="AD18" s="27"/>
      <c r="AE18" s="27"/>
      <c r="AF18" s="27"/>
      <c r="AG18" s="27"/>
    </row>
    <row r="19" spans="1:33" ht="18" customHeight="1">
      <c r="A19" s="28">
        <v>15</v>
      </c>
      <c r="B19" s="28" t="s">
        <v>94</v>
      </c>
      <c r="C19" s="72" t="s">
        <v>95</v>
      </c>
      <c r="D19" s="72" t="s">
        <v>96</v>
      </c>
      <c r="E19" s="25">
        <v>3</v>
      </c>
      <c r="F19" s="63">
        <v>6</v>
      </c>
      <c r="G19" s="62" t="str">
        <f>VLOOKUP(B19,'[3]Sheet1'!$D$26:$V$65,19,0)</f>
        <v>10</v>
      </c>
      <c r="H19" s="62">
        <f t="shared" si="0"/>
        <v>16</v>
      </c>
      <c r="I19" s="62">
        <v>25</v>
      </c>
      <c r="J19" s="62">
        <f t="shared" si="8"/>
        <v>25</v>
      </c>
      <c r="K19" s="57">
        <v>15</v>
      </c>
      <c r="L19" s="57">
        <f t="shared" si="1"/>
        <v>15</v>
      </c>
      <c r="M19" s="62">
        <v>15</v>
      </c>
      <c r="N19" s="57">
        <f t="shared" si="2"/>
        <v>15</v>
      </c>
      <c r="O19" s="57">
        <v>10</v>
      </c>
      <c r="P19" s="62"/>
      <c r="Q19" s="62"/>
      <c r="R19" s="62">
        <v>2</v>
      </c>
      <c r="S19" s="57"/>
      <c r="T19" s="57">
        <v>10</v>
      </c>
      <c r="U19" s="57"/>
      <c r="V19" s="57"/>
      <c r="W19" s="57">
        <f t="shared" si="3"/>
        <v>68</v>
      </c>
      <c r="X19" s="71" t="str">
        <f t="shared" si="4"/>
        <v>Khá</v>
      </c>
      <c r="Y19" s="58">
        <f t="shared" si="5"/>
        <v>83</v>
      </c>
      <c r="Z19" s="71" t="str">
        <f t="shared" si="6"/>
        <v>Tốt</v>
      </c>
      <c r="AA19" s="59" t="s">
        <v>175</v>
      </c>
      <c r="AD19" s="27"/>
      <c r="AE19" s="27"/>
      <c r="AF19" s="27"/>
      <c r="AG19" s="27"/>
    </row>
    <row r="20" spans="1:33" ht="18" customHeight="1">
      <c r="A20" s="28">
        <v>16</v>
      </c>
      <c r="B20" s="28" t="s">
        <v>97</v>
      </c>
      <c r="C20" s="72" t="s">
        <v>98</v>
      </c>
      <c r="D20" s="72" t="s">
        <v>99</v>
      </c>
      <c r="E20" s="25">
        <v>6</v>
      </c>
      <c r="F20" s="110">
        <f t="shared" si="7"/>
        <v>6</v>
      </c>
      <c r="G20" s="62" t="str">
        <f>VLOOKUP(B20,'[3]Sheet1'!$D$26:$V$65,19,0)</f>
        <v>14</v>
      </c>
      <c r="H20" s="62">
        <f t="shared" si="0"/>
        <v>20</v>
      </c>
      <c r="I20" s="62">
        <v>25</v>
      </c>
      <c r="J20" s="62">
        <f t="shared" si="8"/>
        <v>25</v>
      </c>
      <c r="K20" s="57">
        <v>14</v>
      </c>
      <c r="L20" s="57">
        <f t="shared" si="1"/>
        <v>14</v>
      </c>
      <c r="M20" s="62">
        <v>15</v>
      </c>
      <c r="N20" s="57">
        <f t="shared" si="2"/>
        <v>15</v>
      </c>
      <c r="O20" s="57">
        <v>5</v>
      </c>
      <c r="P20" s="62">
        <f>VLOOKUP(B20,'[5]D16KX2'!$C$3:$I$16,7,0)</f>
        <v>1</v>
      </c>
      <c r="Q20" s="62"/>
      <c r="R20" s="62">
        <v>3</v>
      </c>
      <c r="S20" s="57"/>
      <c r="T20" s="57">
        <v>10</v>
      </c>
      <c r="U20" s="57">
        <v>5</v>
      </c>
      <c r="V20" s="57"/>
      <c r="W20" s="57">
        <f t="shared" si="3"/>
        <v>65</v>
      </c>
      <c r="X20" s="71" t="str">
        <f t="shared" si="4"/>
        <v>Khá</v>
      </c>
      <c r="Y20" s="58">
        <f t="shared" si="5"/>
        <v>92</v>
      </c>
      <c r="Z20" s="71" t="str">
        <f t="shared" si="6"/>
        <v>XS</v>
      </c>
      <c r="AA20" s="59"/>
      <c r="AD20" s="27"/>
      <c r="AE20" s="27"/>
      <c r="AF20" s="27"/>
      <c r="AG20" s="27"/>
    </row>
    <row r="21" spans="1:33" ht="18" customHeight="1">
      <c r="A21" s="28">
        <v>17</v>
      </c>
      <c r="B21" s="28" t="s">
        <v>100</v>
      </c>
      <c r="C21" s="72" t="s">
        <v>101</v>
      </c>
      <c r="D21" s="72" t="s">
        <v>102</v>
      </c>
      <c r="E21" s="25">
        <v>3</v>
      </c>
      <c r="F21" s="63">
        <f t="shared" si="7"/>
        <v>3</v>
      </c>
      <c r="G21" s="62" t="str">
        <f>VLOOKUP(B21,'[3]Sheet1'!$D$26:$V$65,19,0)</f>
        <v>10</v>
      </c>
      <c r="H21" s="62">
        <f t="shared" si="0"/>
        <v>13</v>
      </c>
      <c r="I21" s="62">
        <v>25</v>
      </c>
      <c r="J21" s="62">
        <f t="shared" si="8"/>
        <v>25</v>
      </c>
      <c r="K21" s="57">
        <v>10</v>
      </c>
      <c r="L21" s="57">
        <f t="shared" si="1"/>
        <v>10</v>
      </c>
      <c r="M21" s="62">
        <v>15</v>
      </c>
      <c r="N21" s="57">
        <f t="shared" si="2"/>
        <v>15</v>
      </c>
      <c r="O21" s="57"/>
      <c r="P21" s="62">
        <f>VLOOKUP(B21,'[5]D16KX2'!$C$3:$I$16,7,0)</f>
        <v>1</v>
      </c>
      <c r="Q21" s="62"/>
      <c r="R21" s="62">
        <v>3</v>
      </c>
      <c r="S21" s="57"/>
      <c r="T21" s="57"/>
      <c r="U21" s="57"/>
      <c r="V21" s="57"/>
      <c r="W21" s="57">
        <f t="shared" si="3"/>
        <v>53</v>
      </c>
      <c r="X21" s="71" t="str">
        <f t="shared" si="4"/>
        <v>TB</v>
      </c>
      <c r="Y21" s="58">
        <f t="shared" si="5"/>
        <v>66</v>
      </c>
      <c r="Z21" s="71" t="str">
        <f t="shared" si="6"/>
        <v>Khá</v>
      </c>
      <c r="AA21" s="59"/>
      <c r="AD21" s="27"/>
      <c r="AE21" s="27"/>
      <c r="AF21" s="27"/>
      <c r="AG21" s="27"/>
    </row>
    <row r="22" spans="1:33" ht="18" customHeight="1">
      <c r="A22" s="28">
        <v>18</v>
      </c>
      <c r="B22" s="28" t="s">
        <v>103</v>
      </c>
      <c r="C22" s="72" t="s">
        <v>104</v>
      </c>
      <c r="D22" s="72" t="s">
        <v>105</v>
      </c>
      <c r="E22" s="25">
        <v>3</v>
      </c>
      <c r="F22" s="63">
        <f t="shared" si="7"/>
        <v>3</v>
      </c>
      <c r="G22" s="62" t="str">
        <f>VLOOKUP(B22,'[3]Sheet1'!$D$26:$V$65,19,0)</f>
        <v>12</v>
      </c>
      <c r="H22" s="62">
        <f t="shared" si="0"/>
        <v>15</v>
      </c>
      <c r="I22" s="62">
        <v>25</v>
      </c>
      <c r="J22" s="62">
        <f t="shared" si="8"/>
        <v>25</v>
      </c>
      <c r="K22" s="57">
        <v>12</v>
      </c>
      <c r="L22" s="57">
        <f t="shared" si="1"/>
        <v>12</v>
      </c>
      <c r="M22" s="62">
        <v>15</v>
      </c>
      <c r="N22" s="57">
        <f t="shared" si="2"/>
        <v>15</v>
      </c>
      <c r="O22" s="57">
        <v>5</v>
      </c>
      <c r="P22" s="62">
        <f>VLOOKUP(B22,'[5]D16KX2'!$C$3:$I$16,7,0)</f>
        <v>2</v>
      </c>
      <c r="Q22" s="62"/>
      <c r="R22" s="62">
        <v>4</v>
      </c>
      <c r="S22" s="57"/>
      <c r="T22" s="57"/>
      <c r="U22" s="57">
        <v>5</v>
      </c>
      <c r="V22" s="57"/>
      <c r="W22" s="57">
        <f t="shared" si="3"/>
        <v>60</v>
      </c>
      <c r="X22" s="71" t="str">
        <f t="shared" si="4"/>
        <v>TB</v>
      </c>
      <c r="Y22" s="58">
        <f t="shared" si="5"/>
        <v>76</v>
      </c>
      <c r="Z22" s="71" t="str">
        <f t="shared" si="6"/>
        <v>Khá</v>
      </c>
      <c r="AA22" s="59"/>
      <c r="AD22" s="27"/>
      <c r="AE22" s="27"/>
      <c r="AF22" s="27"/>
      <c r="AG22" s="27"/>
    </row>
    <row r="23" spans="1:33" ht="18" customHeight="1">
      <c r="A23" s="28">
        <v>19</v>
      </c>
      <c r="B23" s="28" t="s">
        <v>106</v>
      </c>
      <c r="C23" s="72" t="s">
        <v>107</v>
      </c>
      <c r="D23" s="72" t="s">
        <v>108</v>
      </c>
      <c r="E23" s="25">
        <v>3</v>
      </c>
      <c r="F23" s="110">
        <v>6</v>
      </c>
      <c r="G23" s="62" t="str">
        <f>VLOOKUP(B23,'[3]Sheet1'!$D$26:$V$65,19,0)</f>
        <v>8</v>
      </c>
      <c r="H23" s="62">
        <f t="shared" si="0"/>
        <v>14</v>
      </c>
      <c r="I23" s="62">
        <v>25</v>
      </c>
      <c r="J23" s="62">
        <v>15</v>
      </c>
      <c r="K23" s="57">
        <v>10</v>
      </c>
      <c r="L23" s="57">
        <f t="shared" si="1"/>
        <v>10</v>
      </c>
      <c r="M23" s="62">
        <v>15</v>
      </c>
      <c r="N23" s="57">
        <f t="shared" si="2"/>
        <v>15</v>
      </c>
      <c r="O23" s="57"/>
      <c r="P23" s="62"/>
      <c r="Q23" s="62"/>
      <c r="R23" s="62">
        <f>P23+Q23</f>
        <v>0</v>
      </c>
      <c r="S23" s="57"/>
      <c r="T23" s="57">
        <v>2</v>
      </c>
      <c r="U23" s="57"/>
      <c r="V23" s="57"/>
      <c r="W23" s="57">
        <f t="shared" si="3"/>
        <v>53</v>
      </c>
      <c r="X23" s="71" t="str">
        <f t="shared" si="4"/>
        <v>TB</v>
      </c>
      <c r="Y23" s="58">
        <f t="shared" si="5"/>
        <v>56</v>
      </c>
      <c r="Z23" s="71" t="str">
        <f t="shared" si="6"/>
        <v>TB</v>
      </c>
      <c r="AA23" s="59"/>
      <c r="AD23" s="27"/>
      <c r="AE23" s="27"/>
      <c r="AF23" s="27"/>
      <c r="AG23" s="27"/>
    </row>
    <row r="24" spans="1:33" ht="18" customHeight="1">
      <c r="A24" s="28">
        <v>20</v>
      </c>
      <c r="B24" s="28" t="s">
        <v>109</v>
      </c>
      <c r="C24" s="72" t="s">
        <v>110</v>
      </c>
      <c r="D24" s="72" t="s">
        <v>111</v>
      </c>
      <c r="E24" s="25">
        <v>6</v>
      </c>
      <c r="F24" s="63">
        <f t="shared" si="7"/>
        <v>6</v>
      </c>
      <c r="G24" s="62" t="str">
        <f>VLOOKUP(B24,'[3]Sheet1'!$D$26:$V$65,19,0)</f>
        <v>8</v>
      </c>
      <c r="H24" s="62">
        <f t="shared" si="0"/>
        <v>14</v>
      </c>
      <c r="I24" s="62">
        <v>25</v>
      </c>
      <c r="J24" s="62">
        <f t="shared" si="8"/>
        <v>25</v>
      </c>
      <c r="K24" s="57">
        <v>14</v>
      </c>
      <c r="L24" s="57">
        <f t="shared" si="1"/>
        <v>14</v>
      </c>
      <c r="M24" s="62">
        <v>15</v>
      </c>
      <c r="N24" s="57">
        <f t="shared" si="2"/>
        <v>15</v>
      </c>
      <c r="O24" s="57">
        <v>10</v>
      </c>
      <c r="P24" s="62">
        <f>VLOOKUP(B24,'[5]D16KX2'!$C$3:$I$16,7,0)</f>
        <v>2</v>
      </c>
      <c r="Q24" s="62"/>
      <c r="R24" s="62">
        <v>10</v>
      </c>
      <c r="S24" s="57"/>
      <c r="T24" s="57"/>
      <c r="U24" s="57"/>
      <c r="V24" s="57"/>
      <c r="W24" s="57">
        <f t="shared" si="3"/>
        <v>70</v>
      </c>
      <c r="X24" s="71" t="str">
        <f t="shared" si="4"/>
        <v>Khá</v>
      </c>
      <c r="Y24" s="58">
        <f t="shared" si="5"/>
        <v>78</v>
      </c>
      <c r="Z24" s="71" t="str">
        <f t="shared" si="6"/>
        <v>Khá</v>
      </c>
      <c r="AA24" s="59" t="s">
        <v>372</v>
      </c>
      <c r="AD24" s="27"/>
      <c r="AE24" s="27"/>
      <c r="AF24" s="27"/>
      <c r="AG24" s="27"/>
    </row>
    <row r="25" spans="1:33" ht="18" customHeight="1">
      <c r="A25" s="28">
        <v>21</v>
      </c>
      <c r="B25" s="28" t="s">
        <v>112</v>
      </c>
      <c r="C25" s="72" t="s">
        <v>113</v>
      </c>
      <c r="D25" s="72" t="s">
        <v>93</v>
      </c>
      <c r="E25" s="25">
        <v>3</v>
      </c>
      <c r="F25" s="63">
        <f t="shared" si="7"/>
        <v>3</v>
      </c>
      <c r="G25" s="62" t="str">
        <f>VLOOKUP(B25,'[3]Sheet1'!$D$26:$V$65,19,0)</f>
        <v>10</v>
      </c>
      <c r="H25" s="62">
        <f t="shared" si="0"/>
        <v>13</v>
      </c>
      <c r="I25" s="62">
        <v>25</v>
      </c>
      <c r="J25" s="62">
        <f t="shared" si="8"/>
        <v>25</v>
      </c>
      <c r="K25" s="57">
        <v>14</v>
      </c>
      <c r="L25" s="57">
        <f t="shared" si="1"/>
        <v>14</v>
      </c>
      <c r="M25" s="62">
        <v>15</v>
      </c>
      <c r="N25" s="57">
        <f t="shared" si="2"/>
        <v>15</v>
      </c>
      <c r="O25" s="57">
        <v>15</v>
      </c>
      <c r="P25" s="62"/>
      <c r="Q25" s="62"/>
      <c r="R25" s="62">
        <v>4</v>
      </c>
      <c r="S25" s="57"/>
      <c r="T25" s="57"/>
      <c r="U25" s="57">
        <v>5</v>
      </c>
      <c r="V25" s="57"/>
      <c r="W25" s="57">
        <f t="shared" si="3"/>
        <v>72</v>
      </c>
      <c r="X25" s="71" t="str">
        <f t="shared" si="4"/>
        <v>Khá</v>
      </c>
      <c r="Y25" s="58">
        <f t="shared" si="5"/>
        <v>76</v>
      </c>
      <c r="Z25" s="71" t="str">
        <f t="shared" si="6"/>
        <v>Khá</v>
      </c>
      <c r="AA25" s="59"/>
      <c r="AD25" s="27"/>
      <c r="AE25" s="27"/>
      <c r="AF25" s="27"/>
      <c r="AG25" s="27"/>
    </row>
    <row r="26" spans="1:33" ht="18" customHeight="1">
      <c r="A26" s="28">
        <v>22</v>
      </c>
      <c r="B26" s="28" t="s">
        <v>114</v>
      </c>
      <c r="C26" s="72" t="s">
        <v>115</v>
      </c>
      <c r="D26" s="72" t="s">
        <v>116</v>
      </c>
      <c r="E26" s="25">
        <v>3</v>
      </c>
      <c r="F26" s="63">
        <f t="shared" si="7"/>
        <v>3</v>
      </c>
      <c r="G26" s="62" t="str">
        <f>VLOOKUP(B26,'[3]Sheet1'!$D$26:$V$65,19,0)</f>
        <v>10</v>
      </c>
      <c r="H26" s="62">
        <f t="shared" si="0"/>
        <v>13</v>
      </c>
      <c r="I26" s="62">
        <v>25</v>
      </c>
      <c r="J26" s="62">
        <f t="shared" si="8"/>
        <v>25</v>
      </c>
      <c r="K26" s="57">
        <v>10</v>
      </c>
      <c r="L26" s="57">
        <f t="shared" si="1"/>
        <v>10</v>
      </c>
      <c r="M26" s="62">
        <v>15</v>
      </c>
      <c r="N26" s="57">
        <f t="shared" si="2"/>
        <v>15</v>
      </c>
      <c r="O26" s="57"/>
      <c r="P26" s="62"/>
      <c r="Q26" s="62"/>
      <c r="R26" s="62">
        <v>2</v>
      </c>
      <c r="S26" s="57"/>
      <c r="T26" s="57"/>
      <c r="U26" s="57"/>
      <c r="V26" s="57"/>
      <c r="W26" s="57">
        <f t="shared" si="3"/>
        <v>53</v>
      </c>
      <c r="X26" s="71" t="str">
        <f t="shared" si="4"/>
        <v>TB</v>
      </c>
      <c r="Y26" s="58">
        <f t="shared" si="5"/>
        <v>65</v>
      </c>
      <c r="Z26" s="71" t="str">
        <f t="shared" si="6"/>
        <v>Khá</v>
      </c>
      <c r="AA26" s="59"/>
      <c r="AD26" s="27"/>
      <c r="AE26" s="27"/>
      <c r="AF26" s="27"/>
      <c r="AG26" s="27"/>
    </row>
    <row r="27" spans="1:33" ht="18" customHeight="1">
      <c r="A27" s="28">
        <v>23</v>
      </c>
      <c r="B27" s="28" t="s">
        <v>117</v>
      </c>
      <c r="C27" s="72" t="s">
        <v>118</v>
      </c>
      <c r="D27" s="72" t="s">
        <v>119</v>
      </c>
      <c r="E27" s="25">
        <v>3</v>
      </c>
      <c r="F27" s="63">
        <f t="shared" si="7"/>
        <v>3</v>
      </c>
      <c r="G27" s="62" t="str">
        <f>VLOOKUP(B27,'[3]Sheet1'!$D$26:$V$65,19,0)</f>
        <v>10</v>
      </c>
      <c r="H27" s="62">
        <f t="shared" si="0"/>
        <v>13</v>
      </c>
      <c r="I27" s="62">
        <v>25</v>
      </c>
      <c r="J27" s="62">
        <f t="shared" si="8"/>
        <v>25</v>
      </c>
      <c r="K27" s="57">
        <v>10</v>
      </c>
      <c r="L27" s="57">
        <f t="shared" si="1"/>
        <v>10</v>
      </c>
      <c r="M27" s="62">
        <v>15</v>
      </c>
      <c r="N27" s="57">
        <f t="shared" si="2"/>
        <v>15</v>
      </c>
      <c r="O27" s="57"/>
      <c r="P27" s="62"/>
      <c r="Q27" s="62"/>
      <c r="R27" s="62">
        <v>2</v>
      </c>
      <c r="S27" s="57"/>
      <c r="T27" s="57"/>
      <c r="U27" s="57"/>
      <c r="V27" s="57"/>
      <c r="W27" s="57">
        <f t="shared" si="3"/>
        <v>53</v>
      </c>
      <c r="X27" s="71" t="str">
        <f t="shared" si="4"/>
        <v>TB</v>
      </c>
      <c r="Y27" s="58">
        <f t="shared" si="5"/>
        <v>65</v>
      </c>
      <c r="Z27" s="71" t="str">
        <f t="shared" si="6"/>
        <v>Khá</v>
      </c>
      <c r="AA27" s="59"/>
      <c r="AD27" s="27"/>
      <c r="AE27" s="27"/>
      <c r="AF27" s="27"/>
      <c r="AG27" s="27"/>
    </row>
    <row r="28" spans="1:33" s="104" customFormat="1" ht="18" customHeight="1">
      <c r="A28" s="98">
        <v>24</v>
      </c>
      <c r="B28" s="98" t="s">
        <v>120</v>
      </c>
      <c r="C28" s="99" t="s">
        <v>121</v>
      </c>
      <c r="D28" s="99" t="s">
        <v>122</v>
      </c>
      <c r="E28" s="100">
        <v>0</v>
      </c>
      <c r="F28" s="63">
        <f t="shared" si="7"/>
        <v>0</v>
      </c>
      <c r="G28" s="62" t="str">
        <f>VLOOKUP(B28,'[3]Sheet1'!$D$26:$V$65,19,0)</f>
        <v>0</v>
      </c>
      <c r="H28" s="101">
        <f t="shared" si="0"/>
        <v>0</v>
      </c>
      <c r="I28" s="101">
        <v>0</v>
      </c>
      <c r="J28" s="62">
        <f t="shared" si="8"/>
        <v>0</v>
      </c>
      <c r="K28" s="101">
        <v>0</v>
      </c>
      <c r="L28" s="101">
        <f t="shared" si="1"/>
        <v>0</v>
      </c>
      <c r="M28" s="62">
        <v>15</v>
      </c>
      <c r="N28" s="101">
        <f t="shared" si="2"/>
        <v>15</v>
      </c>
      <c r="O28" s="101"/>
      <c r="P28" s="62"/>
      <c r="Q28" s="62"/>
      <c r="R28" s="62">
        <f>P28+Q28</f>
        <v>0</v>
      </c>
      <c r="S28" s="101"/>
      <c r="T28" s="101"/>
      <c r="U28" s="101"/>
      <c r="V28" s="101"/>
      <c r="W28" s="101">
        <f t="shared" si="3"/>
        <v>15</v>
      </c>
      <c r="X28" s="71" t="str">
        <f t="shared" si="4"/>
        <v>Kém</v>
      </c>
      <c r="Y28" s="102">
        <f t="shared" si="5"/>
        <v>15</v>
      </c>
      <c r="Z28" s="71" t="str">
        <f t="shared" si="6"/>
        <v>Kém</v>
      </c>
      <c r="AA28" s="103"/>
      <c r="AD28" s="105"/>
      <c r="AE28" s="105"/>
      <c r="AF28" s="105"/>
      <c r="AG28" s="105"/>
    </row>
    <row r="29" spans="1:33" ht="18" customHeight="1">
      <c r="A29" s="28">
        <v>25</v>
      </c>
      <c r="B29" s="28" t="s">
        <v>123</v>
      </c>
      <c r="C29" s="72" t="s">
        <v>124</v>
      </c>
      <c r="D29" s="72" t="s">
        <v>125</v>
      </c>
      <c r="E29" s="25">
        <v>3</v>
      </c>
      <c r="F29" s="63">
        <f t="shared" si="7"/>
        <v>3</v>
      </c>
      <c r="G29" s="62" t="str">
        <f>VLOOKUP(B29,'[3]Sheet1'!$D$26:$V$65,19,0)</f>
        <v>0</v>
      </c>
      <c r="H29" s="62">
        <f t="shared" si="0"/>
        <v>3</v>
      </c>
      <c r="I29" s="62">
        <v>25</v>
      </c>
      <c r="J29" s="62">
        <v>15</v>
      </c>
      <c r="K29" s="57">
        <v>10</v>
      </c>
      <c r="L29" s="57">
        <f t="shared" si="1"/>
        <v>10</v>
      </c>
      <c r="M29" s="62">
        <v>15</v>
      </c>
      <c r="N29" s="57">
        <f t="shared" si="2"/>
        <v>15</v>
      </c>
      <c r="O29" s="57"/>
      <c r="P29" s="62"/>
      <c r="Q29" s="62"/>
      <c r="R29" s="62">
        <v>2</v>
      </c>
      <c r="S29" s="57"/>
      <c r="T29" s="57"/>
      <c r="U29" s="57"/>
      <c r="V29" s="57"/>
      <c r="W29" s="57">
        <f t="shared" si="3"/>
        <v>53</v>
      </c>
      <c r="X29" s="71" t="str">
        <f t="shared" si="4"/>
        <v>TB</v>
      </c>
      <c r="Y29" s="58">
        <f t="shared" si="5"/>
        <v>45</v>
      </c>
      <c r="Z29" s="71" t="str">
        <f t="shared" si="6"/>
        <v>Yếu</v>
      </c>
      <c r="AA29" s="59"/>
      <c r="AD29" s="27"/>
      <c r="AE29" s="27"/>
      <c r="AF29" s="27"/>
      <c r="AG29" s="27"/>
    </row>
    <row r="30" spans="1:33" ht="18" customHeight="1">
      <c r="A30" s="28">
        <v>26</v>
      </c>
      <c r="B30" s="28" t="s">
        <v>126</v>
      </c>
      <c r="C30" s="72" t="s">
        <v>127</v>
      </c>
      <c r="D30" s="72" t="s">
        <v>128</v>
      </c>
      <c r="E30" s="25">
        <v>3</v>
      </c>
      <c r="F30" s="63">
        <f t="shared" si="7"/>
        <v>3</v>
      </c>
      <c r="G30" s="62" t="str">
        <f>VLOOKUP(B30,'[3]Sheet1'!$D$26:$V$65,19,0)</f>
        <v>10</v>
      </c>
      <c r="H30" s="62">
        <f t="shared" si="0"/>
        <v>13</v>
      </c>
      <c r="I30" s="62">
        <v>25</v>
      </c>
      <c r="J30" s="62">
        <f t="shared" si="8"/>
        <v>25</v>
      </c>
      <c r="K30" s="57">
        <v>11</v>
      </c>
      <c r="L30" s="57">
        <f t="shared" si="1"/>
        <v>11</v>
      </c>
      <c r="M30" s="62">
        <v>15</v>
      </c>
      <c r="N30" s="57">
        <f t="shared" si="2"/>
        <v>15</v>
      </c>
      <c r="O30" s="57"/>
      <c r="P30" s="62"/>
      <c r="Q30" s="62"/>
      <c r="R30" s="62">
        <v>2</v>
      </c>
      <c r="S30" s="57"/>
      <c r="T30" s="57"/>
      <c r="U30" s="57"/>
      <c r="V30" s="57"/>
      <c r="W30" s="57">
        <f t="shared" si="3"/>
        <v>54</v>
      </c>
      <c r="X30" s="71" t="str">
        <f t="shared" si="4"/>
        <v>TB</v>
      </c>
      <c r="Y30" s="58">
        <f t="shared" si="5"/>
        <v>66</v>
      </c>
      <c r="Z30" s="71" t="str">
        <f t="shared" si="6"/>
        <v>Khá</v>
      </c>
      <c r="AA30" s="59"/>
      <c r="AD30" s="27"/>
      <c r="AE30" s="27"/>
      <c r="AF30" s="27"/>
      <c r="AG30" s="27"/>
    </row>
    <row r="31" spans="1:33" ht="18" customHeight="1">
      <c r="A31" s="28">
        <v>27</v>
      </c>
      <c r="B31" s="28" t="s">
        <v>129</v>
      </c>
      <c r="C31" s="72" t="s">
        <v>130</v>
      </c>
      <c r="D31" s="72" t="s">
        <v>131</v>
      </c>
      <c r="E31" s="25">
        <v>3</v>
      </c>
      <c r="F31" s="63">
        <f t="shared" si="7"/>
        <v>3</v>
      </c>
      <c r="G31" s="62" t="str">
        <f>VLOOKUP(B31,'[3]Sheet1'!$D$26:$V$65,19,0)</f>
        <v>0</v>
      </c>
      <c r="H31" s="62">
        <f t="shared" si="0"/>
        <v>3</v>
      </c>
      <c r="I31" s="62">
        <v>25</v>
      </c>
      <c r="J31" s="62">
        <f t="shared" si="8"/>
        <v>25</v>
      </c>
      <c r="K31" s="57">
        <v>14</v>
      </c>
      <c r="L31" s="57">
        <f t="shared" si="1"/>
        <v>14</v>
      </c>
      <c r="M31" s="62">
        <v>15</v>
      </c>
      <c r="N31" s="57">
        <f t="shared" si="2"/>
        <v>15</v>
      </c>
      <c r="O31" s="57"/>
      <c r="P31" s="62"/>
      <c r="Q31" s="62"/>
      <c r="R31" s="62">
        <v>2</v>
      </c>
      <c r="S31" s="57"/>
      <c r="T31" s="57"/>
      <c r="U31" s="57"/>
      <c r="V31" s="57"/>
      <c r="W31" s="57">
        <f t="shared" si="3"/>
        <v>57</v>
      </c>
      <c r="X31" s="71" t="str">
        <f t="shared" si="4"/>
        <v>TB</v>
      </c>
      <c r="Y31" s="58">
        <f t="shared" si="5"/>
        <v>59</v>
      </c>
      <c r="Z31" s="71" t="str">
        <f t="shared" si="6"/>
        <v>TB</v>
      </c>
      <c r="AA31" s="59"/>
      <c r="AD31" s="27"/>
      <c r="AE31" s="27"/>
      <c r="AF31" s="27"/>
      <c r="AG31" s="27"/>
    </row>
    <row r="32" spans="1:33" ht="18" customHeight="1">
      <c r="A32" s="28">
        <v>28</v>
      </c>
      <c r="B32" s="28" t="s">
        <v>132</v>
      </c>
      <c r="C32" s="72" t="s">
        <v>133</v>
      </c>
      <c r="D32" s="72" t="s">
        <v>134</v>
      </c>
      <c r="E32" s="25">
        <v>6</v>
      </c>
      <c r="F32" s="63">
        <f t="shared" si="7"/>
        <v>6</v>
      </c>
      <c r="G32" s="62" t="str">
        <f>VLOOKUP(B32,'[3]Sheet1'!$D$26:$V$65,19,0)</f>
        <v>8</v>
      </c>
      <c r="H32" s="62">
        <f t="shared" si="0"/>
        <v>14</v>
      </c>
      <c r="I32" s="62">
        <v>25</v>
      </c>
      <c r="J32" s="62">
        <f t="shared" si="8"/>
        <v>25</v>
      </c>
      <c r="K32" s="57">
        <v>1</v>
      </c>
      <c r="L32" s="57">
        <f t="shared" si="1"/>
        <v>1</v>
      </c>
      <c r="M32" s="62">
        <v>15</v>
      </c>
      <c r="N32" s="57">
        <f t="shared" si="2"/>
        <v>15</v>
      </c>
      <c r="O32" s="57">
        <v>10</v>
      </c>
      <c r="P32" s="62"/>
      <c r="Q32" s="62"/>
      <c r="R32" s="62">
        <v>3</v>
      </c>
      <c r="S32" s="57"/>
      <c r="T32" s="57"/>
      <c r="U32" s="57"/>
      <c r="V32" s="57"/>
      <c r="W32" s="57">
        <f t="shared" si="3"/>
        <v>57</v>
      </c>
      <c r="X32" s="71" t="str">
        <f t="shared" si="4"/>
        <v>TB</v>
      </c>
      <c r="Y32" s="58">
        <f t="shared" si="5"/>
        <v>58</v>
      </c>
      <c r="Z32" s="71" t="str">
        <f t="shared" si="6"/>
        <v>TB</v>
      </c>
      <c r="AA32" s="59" t="s">
        <v>362</v>
      </c>
      <c r="AD32" s="27"/>
      <c r="AE32" s="27"/>
      <c r="AF32" s="27"/>
      <c r="AG32" s="27"/>
    </row>
    <row r="33" spans="1:33" ht="18" customHeight="1">
      <c r="A33" s="28">
        <v>29</v>
      </c>
      <c r="B33" s="28" t="s">
        <v>135</v>
      </c>
      <c r="C33" s="72" t="s">
        <v>136</v>
      </c>
      <c r="D33" s="72" t="s">
        <v>137</v>
      </c>
      <c r="E33" s="25">
        <v>3</v>
      </c>
      <c r="F33" s="63">
        <f t="shared" si="7"/>
        <v>3</v>
      </c>
      <c r="G33" s="62" t="str">
        <f>VLOOKUP(B33,'[3]Sheet1'!$D$26:$V$65,19,0)</f>
        <v>8</v>
      </c>
      <c r="H33" s="62">
        <f t="shared" si="0"/>
        <v>11</v>
      </c>
      <c r="I33" s="62">
        <v>25</v>
      </c>
      <c r="J33" s="62">
        <f t="shared" si="8"/>
        <v>25</v>
      </c>
      <c r="K33" s="57">
        <v>14</v>
      </c>
      <c r="L33" s="57">
        <f t="shared" si="1"/>
        <v>14</v>
      </c>
      <c r="M33" s="62">
        <v>15</v>
      </c>
      <c r="N33" s="57">
        <f t="shared" si="2"/>
        <v>15</v>
      </c>
      <c r="O33" s="57">
        <v>10</v>
      </c>
      <c r="P33" s="62"/>
      <c r="Q33" s="62"/>
      <c r="R33" s="62">
        <v>3</v>
      </c>
      <c r="S33" s="57"/>
      <c r="T33" s="57"/>
      <c r="U33" s="57"/>
      <c r="V33" s="57"/>
      <c r="W33" s="57">
        <f t="shared" si="3"/>
        <v>67</v>
      </c>
      <c r="X33" s="71" t="str">
        <f t="shared" si="4"/>
        <v>Khá</v>
      </c>
      <c r="Y33" s="58">
        <f t="shared" si="5"/>
        <v>68</v>
      </c>
      <c r="Z33" s="71" t="str">
        <f t="shared" si="6"/>
        <v>Khá</v>
      </c>
      <c r="AA33" s="59" t="s">
        <v>361</v>
      </c>
      <c r="AD33" s="27"/>
      <c r="AE33" s="27"/>
      <c r="AF33" s="27"/>
      <c r="AG33" s="27"/>
    </row>
    <row r="34" spans="1:33" ht="18" customHeight="1">
      <c r="A34" s="28">
        <v>30</v>
      </c>
      <c r="B34" s="28" t="s">
        <v>138</v>
      </c>
      <c r="C34" s="72" t="s">
        <v>139</v>
      </c>
      <c r="D34" s="72" t="s">
        <v>140</v>
      </c>
      <c r="E34" s="25">
        <v>3</v>
      </c>
      <c r="F34" s="63">
        <f t="shared" si="7"/>
        <v>3</v>
      </c>
      <c r="G34" s="62" t="str">
        <f>VLOOKUP(B34,'[3]Sheet1'!$D$26:$V$65,19,0)</f>
        <v>8</v>
      </c>
      <c r="H34" s="62">
        <f t="shared" si="0"/>
        <v>11</v>
      </c>
      <c r="I34" s="62">
        <v>25</v>
      </c>
      <c r="J34" s="62">
        <f t="shared" si="8"/>
        <v>25</v>
      </c>
      <c r="K34" s="57">
        <v>12</v>
      </c>
      <c r="L34" s="57">
        <f t="shared" si="1"/>
        <v>12</v>
      </c>
      <c r="M34" s="62">
        <v>15</v>
      </c>
      <c r="N34" s="57">
        <f t="shared" si="2"/>
        <v>15</v>
      </c>
      <c r="O34" s="57"/>
      <c r="P34" s="62"/>
      <c r="Q34" s="62"/>
      <c r="R34" s="62">
        <v>2</v>
      </c>
      <c r="S34" s="57"/>
      <c r="T34" s="57"/>
      <c r="U34" s="57"/>
      <c r="V34" s="57"/>
      <c r="W34" s="57">
        <f t="shared" si="3"/>
        <v>55</v>
      </c>
      <c r="X34" s="71" t="str">
        <f t="shared" si="4"/>
        <v>TB</v>
      </c>
      <c r="Y34" s="58">
        <f t="shared" si="5"/>
        <v>65</v>
      </c>
      <c r="Z34" s="71" t="str">
        <f t="shared" si="6"/>
        <v>Khá</v>
      </c>
      <c r="AA34" s="59"/>
      <c r="AD34" s="27"/>
      <c r="AE34" s="27"/>
      <c r="AF34" s="27"/>
      <c r="AG34" s="27"/>
    </row>
    <row r="35" spans="1:33" ht="18" customHeight="1">
      <c r="A35" s="28">
        <v>31</v>
      </c>
      <c r="B35" s="28" t="s">
        <v>141</v>
      </c>
      <c r="C35" s="72" t="s">
        <v>142</v>
      </c>
      <c r="D35" s="72" t="s">
        <v>143</v>
      </c>
      <c r="E35" s="25">
        <v>3</v>
      </c>
      <c r="F35" s="63">
        <f t="shared" si="7"/>
        <v>3</v>
      </c>
      <c r="G35" s="62" t="str">
        <f>VLOOKUP(B35,'[3]Sheet1'!$D$26:$V$65,19,0)</f>
        <v>0</v>
      </c>
      <c r="H35" s="62">
        <f t="shared" si="0"/>
        <v>3</v>
      </c>
      <c r="I35" s="62">
        <v>25</v>
      </c>
      <c r="J35" s="62">
        <f t="shared" si="8"/>
        <v>25</v>
      </c>
      <c r="K35" s="57">
        <v>10</v>
      </c>
      <c r="L35" s="57">
        <f t="shared" si="1"/>
        <v>10</v>
      </c>
      <c r="M35" s="62">
        <v>15</v>
      </c>
      <c r="N35" s="57">
        <f t="shared" si="2"/>
        <v>15</v>
      </c>
      <c r="O35" s="57"/>
      <c r="P35" s="62"/>
      <c r="Q35" s="62"/>
      <c r="R35" s="62">
        <v>2</v>
      </c>
      <c r="S35" s="57"/>
      <c r="T35" s="57"/>
      <c r="U35" s="57"/>
      <c r="V35" s="57"/>
      <c r="W35" s="57">
        <f t="shared" si="3"/>
        <v>53</v>
      </c>
      <c r="X35" s="71" t="str">
        <f t="shared" si="4"/>
        <v>TB</v>
      </c>
      <c r="Y35" s="58">
        <f t="shared" si="5"/>
        <v>55</v>
      </c>
      <c r="Z35" s="71" t="str">
        <f t="shared" si="6"/>
        <v>TB</v>
      </c>
      <c r="AA35" s="59"/>
      <c r="AD35" s="27"/>
      <c r="AE35" s="27"/>
      <c r="AF35" s="27"/>
      <c r="AG35" s="27"/>
    </row>
    <row r="36" spans="1:33" ht="18" customHeight="1">
      <c r="A36" s="28">
        <v>32</v>
      </c>
      <c r="B36" s="28" t="s">
        <v>144</v>
      </c>
      <c r="C36" s="72" t="s">
        <v>145</v>
      </c>
      <c r="D36" s="72" t="s">
        <v>146</v>
      </c>
      <c r="E36" s="25">
        <v>3</v>
      </c>
      <c r="F36" s="63">
        <f t="shared" si="7"/>
        <v>3</v>
      </c>
      <c r="G36" s="62" t="str">
        <f>VLOOKUP(B36,'[3]Sheet1'!$D$26:$V$65,19,0)</f>
        <v>8</v>
      </c>
      <c r="H36" s="62">
        <f t="shared" si="0"/>
        <v>11</v>
      </c>
      <c r="I36" s="62">
        <v>25</v>
      </c>
      <c r="J36" s="62">
        <f t="shared" si="8"/>
        <v>25</v>
      </c>
      <c r="K36" s="57">
        <v>12</v>
      </c>
      <c r="L36" s="57">
        <f t="shared" si="1"/>
        <v>12</v>
      </c>
      <c r="M36" s="62">
        <v>15</v>
      </c>
      <c r="N36" s="57">
        <f t="shared" si="2"/>
        <v>15</v>
      </c>
      <c r="O36" s="57">
        <v>5</v>
      </c>
      <c r="P36" s="62"/>
      <c r="Q36" s="62"/>
      <c r="R36" s="62">
        <v>2</v>
      </c>
      <c r="S36" s="57"/>
      <c r="T36" s="57"/>
      <c r="U36" s="57">
        <v>5</v>
      </c>
      <c r="V36" s="57"/>
      <c r="W36" s="57">
        <f t="shared" si="3"/>
        <v>60</v>
      </c>
      <c r="X36" s="71" t="str">
        <f t="shared" si="4"/>
        <v>TB</v>
      </c>
      <c r="Y36" s="58">
        <f t="shared" si="5"/>
        <v>70</v>
      </c>
      <c r="Z36" s="71" t="str">
        <f t="shared" si="6"/>
        <v>Khá</v>
      </c>
      <c r="AA36" s="59"/>
      <c r="AD36" s="27"/>
      <c r="AE36" s="27"/>
      <c r="AF36" s="27"/>
      <c r="AG36" s="27"/>
    </row>
    <row r="37" spans="1:33" ht="18" customHeight="1">
      <c r="A37" s="28">
        <v>33</v>
      </c>
      <c r="B37" s="28" t="s">
        <v>147</v>
      </c>
      <c r="C37" s="72" t="s">
        <v>148</v>
      </c>
      <c r="D37" s="72" t="s">
        <v>149</v>
      </c>
      <c r="E37" s="25">
        <v>3</v>
      </c>
      <c r="F37" s="63">
        <f t="shared" si="7"/>
        <v>3</v>
      </c>
      <c r="G37" s="62" t="str">
        <f>VLOOKUP(B37,'[3]Sheet1'!$D$26:$V$65,19,0)</f>
        <v>12</v>
      </c>
      <c r="H37" s="62">
        <f t="shared" si="0"/>
        <v>15</v>
      </c>
      <c r="I37" s="62">
        <v>25</v>
      </c>
      <c r="J37" s="62">
        <f t="shared" si="8"/>
        <v>25</v>
      </c>
      <c r="K37" s="57">
        <v>12</v>
      </c>
      <c r="L37" s="57">
        <f t="shared" si="1"/>
        <v>12</v>
      </c>
      <c r="M37" s="62">
        <v>15</v>
      </c>
      <c r="N37" s="57">
        <f t="shared" si="2"/>
        <v>15</v>
      </c>
      <c r="O37" s="57"/>
      <c r="P37" s="62"/>
      <c r="Q37" s="62"/>
      <c r="R37" s="62">
        <v>7</v>
      </c>
      <c r="S37" s="57"/>
      <c r="T37" s="57"/>
      <c r="U37" s="57"/>
      <c r="V37" s="57"/>
      <c r="W37" s="57">
        <f t="shared" si="3"/>
        <v>55</v>
      </c>
      <c r="X37" s="71" t="str">
        <f t="shared" si="4"/>
        <v>TB</v>
      </c>
      <c r="Y37" s="58">
        <f t="shared" si="5"/>
        <v>74</v>
      </c>
      <c r="Z37" s="71" t="str">
        <f t="shared" si="6"/>
        <v>Khá</v>
      </c>
      <c r="AA37" s="59" t="s">
        <v>177</v>
      </c>
      <c r="AD37" s="27"/>
      <c r="AE37" s="27"/>
      <c r="AF37" s="27"/>
      <c r="AG37" s="27"/>
    </row>
    <row r="38" spans="1:33" ht="18" customHeight="1">
      <c r="A38" s="28">
        <v>34</v>
      </c>
      <c r="B38" s="28" t="s">
        <v>150</v>
      </c>
      <c r="C38" s="72" t="s">
        <v>151</v>
      </c>
      <c r="D38" s="72" t="s">
        <v>152</v>
      </c>
      <c r="E38" s="25">
        <v>3</v>
      </c>
      <c r="F38" s="63">
        <v>6</v>
      </c>
      <c r="G38" s="62" t="str">
        <f>VLOOKUP(B38,'[3]Sheet1'!$D$26:$V$65,19,0)</f>
        <v>14</v>
      </c>
      <c r="H38" s="62">
        <f t="shared" si="0"/>
        <v>20</v>
      </c>
      <c r="I38" s="62">
        <v>25</v>
      </c>
      <c r="J38" s="62">
        <f t="shared" si="8"/>
        <v>25</v>
      </c>
      <c r="K38" s="57">
        <v>13</v>
      </c>
      <c r="L38" s="57">
        <f t="shared" si="1"/>
        <v>13</v>
      </c>
      <c r="M38" s="62">
        <v>15</v>
      </c>
      <c r="N38" s="57">
        <f t="shared" si="2"/>
        <v>15</v>
      </c>
      <c r="O38" s="57">
        <v>10</v>
      </c>
      <c r="P38" s="62"/>
      <c r="Q38" s="62"/>
      <c r="R38" s="62">
        <v>2</v>
      </c>
      <c r="S38" s="57"/>
      <c r="T38" s="57">
        <v>2</v>
      </c>
      <c r="U38" s="57">
        <v>5</v>
      </c>
      <c r="V38" s="57"/>
      <c r="W38" s="57">
        <f t="shared" si="3"/>
        <v>66</v>
      </c>
      <c r="X38" s="71" t="str">
        <f t="shared" si="4"/>
        <v>Khá</v>
      </c>
      <c r="Y38" s="58">
        <f t="shared" si="5"/>
        <v>82</v>
      </c>
      <c r="Z38" s="71" t="str">
        <f t="shared" si="6"/>
        <v>Tốt</v>
      </c>
      <c r="AA38" s="59" t="s">
        <v>178</v>
      </c>
      <c r="AD38" s="27"/>
      <c r="AE38" s="27"/>
      <c r="AF38" s="27"/>
      <c r="AG38" s="27"/>
    </row>
    <row r="39" spans="1:33" ht="18" customHeight="1">
      <c r="A39" s="28">
        <v>35</v>
      </c>
      <c r="B39" s="28" t="s">
        <v>153</v>
      </c>
      <c r="C39" s="72" t="s">
        <v>154</v>
      </c>
      <c r="D39" s="72" t="s">
        <v>155</v>
      </c>
      <c r="E39" s="25">
        <v>6</v>
      </c>
      <c r="F39" s="63">
        <f t="shared" si="7"/>
        <v>6</v>
      </c>
      <c r="G39" s="62" t="str">
        <f>VLOOKUP(B39,'[3]Sheet1'!$D$26:$V$65,19,0)</f>
        <v>8</v>
      </c>
      <c r="H39" s="62">
        <f t="shared" si="0"/>
        <v>14</v>
      </c>
      <c r="I39" s="62">
        <v>25</v>
      </c>
      <c r="J39" s="62">
        <f t="shared" si="8"/>
        <v>25</v>
      </c>
      <c r="K39" s="57">
        <v>12</v>
      </c>
      <c r="L39" s="57">
        <f t="shared" si="1"/>
        <v>12</v>
      </c>
      <c r="M39" s="62">
        <v>15</v>
      </c>
      <c r="N39" s="57">
        <f t="shared" si="2"/>
        <v>15</v>
      </c>
      <c r="O39" s="57"/>
      <c r="P39" s="62">
        <f>VLOOKUP(B39,'[5]D16KX2'!$C$3:$I$16,7,0)</f>
        <v>1</v>
      </c>
      <c r="Q39" s="62"/>
      <c r="R39" s="62">
        <v>3</v>
      </c>
      <c r="S39" s="57"/>
      <c r="T39" s="57"/>
      <c r="U39" s="57"/>
      <c r="V39" s="57"/>
      <c r="W39" s="57">
        <f t="shared" si="3"/>
        <v>58</v>
      </c>
      <c r="X39" s="71" t="str">
        <f t="shared" si="4"/>
        <v>TB</v>
      </c>
      <c r="Y39" s="58">
        <f t="shared" si="5"/>
        <v>69</v>
      </c>
      <c r="Z39" s="71" t="str">
        <f t="shared" si="6"/>
        <v>Khá</v>
      </c>
      <c r="AA39" s="59"/>
      <c r="AD39" s="27"/>
      <c r="AE39" s="27"/>
      <c r="AF39" s="27"/>
      <c r="AG39" s="27"/>
    </row>
    <row r="40" spans="1:33" ht="18" customHeight="1">
      <c r="A40" s="28">
        <v>36</v>
      </c>
      <c r="B40" s="28" t="s">
        <v>156</v>
      </c>
      <c r="C40" s="72" t="s">
        <v>157</v>
      </c>
      <c r="D40" s="72" t="s">
        <v>158</v>
      </c>
      <c r="E40" s="25">
        <v>6</v>
      </c>
      <c r="F40" s="110">
        <f t="shared" si="7"/>
        <v>6</v>
      </c>
      <c r="G40" s="62" t="str">
        <f>VLOOKUP(B40,'[3]Sheet1'!$D$26:$V$65,19,0)</f>
        <v>14</v>
      </c>
      <c r="H40" s="62">
        <f t="shared" si="0"/>
        <v>20</v>
      </c>
      <c r="I40" s="62">
        <v>25</v>
      </c>
      <c r="J40" s="62">
        <f t="shared" si="8"/>
        <v>25</v>
      </c>
      <c r="K40" s="57">
        <v>16</v>
      </c>
      <c r="L40" s="57">
        <f t="shared" si="1"/>
        <v>16</v>
      </c>
      <c r="M40" s="62">
        <v>17</v>
      </c>
      <c r="N40" s="57">
        <f t="shared" si="2"/>
        <v>17</v>
      </c>
      <c r="O40" s="57">
        <v>10</v>
      </c>
      <c r="P40" s="62">
        <f>VLOOKUP(B40,'[5]D16KX2'!$C$3:$I$16,7,0)</f>
        <v>1</v>
      </c>
      <c r="Q40" s="62"/>
      <c r="R40" s="62">
        <v>9</v>
      </c>
      <c r="S40" s="57"/>
      <c r="T40" s="57">
        <v>2</v>
      </c>
      <c r="U40" s="57"/>
      <c r="V40" s="57"/>
      <c r="W40" s="57">
        <f t="shared" si="3"/>
        <v>74</v>
      </c>
      <c r="X40" s="71" t="str">
        <f t="shared" si="4"/>
        <v>Khá</v>
      </c>
      <c r="Y40" s="58">
        <f t="shared" si="5"/>
        <v>89</v>
      </c>
      <c r="Z40" s="71" t="str">
        <f t="shared" si="6"/>
        <v>Tốt</v>
      </c>
      <c r="AA40" s="59" t="s">
        <v>362</v>
      </c>
      <c r="AD40" s="27"/>
      <c r="AE40" s="27"/>
      <c r="AF40" s="27"/>
      <c r="AG40" s="27"/>
    </row>
    <row r="41" spans="1:33" ht="18" customHeight="1">
      <c r="A41" s="28">
        <v>37</v>
      </c>
      <c r="B41" s="28" t="s">
        <v>159</v>
      </c>
      <c r="C41" s="72" t="s">
        <v>95</v>
      </c>
      <c r="D41" s="72" t="s">
        <v>160</v>
      </c>
      <c r="E41" s="25">
        <v>3</v>
      </c>
      <c r="F41" s="63">
        <f t="shared" si="7"/>
        <v>3</v>
      </c>
      <c r="G41" s="62" t="str">
        <f>VLOOKUP(B41,'[3]Sheet1'!$D$26:$V$65,19,0)</f>
        <v>8</v>
      </c>
      <c r="H41" s="62">
        <f t="shared" si="0"/>
        <v>11</v>
      </c>
      <c r="I41" s="62">
        <v>25</v>
      </c>
      <c r="J41" s="62">
        <f t="shared" si="8"/>
        <v>25</v>
      </c>
      <c r="K41" s="57">
        <v>12</v>
      </c>
      <c r="L41" s="57">
        <f t="shared" si="1"/>
        <v>12</v>
      </c>
      <c r="M41" s="62">
        <v>15</v>
      </c>
      <c r="N41" s="57">
        <f t="shared" si="2"/>
        <v>15</v>
      </c>
      <c r="O41" s="57"/>
      <c r="P41" s="62"/>
      <c r="Q41" s="62"/>
      <c r="R41" s="62">
        <v>2</v>
      </c>
      <c r="S41" s="57"/>
      <c r="T41" s="57"/>
      <c r="U41" s="57"/>
      <c r="V41" s="57"/>
      <c r="W41" s="57">
        <f t="shared" si="3"/>
        <v>55</v>
      </c>
      <c r="X41" s="71" t="str">
        <f t="shared" si="4"/>
        <v>TB</v>
      </c>
      <c r="Y41" s="58">
        <f t="shared" si="5"/>
        <v>65</v>
      </c>
      <c r="Z41" s="71" t="str">
        <f t="shared" si="6"/>
        <v>Khá</v>
      </c>
      <c r="AA41" s="59"/>
      <c r="AD41" s="27"/>
      <c r="AE41" s="27"/>
      <c r="AF41" s="27"/>
      <c r="AG41" s="27"/>
    </row>
    <row r="42" spans="1:33" s="104" customFormat="1" ht="18" customHeight="1">
      <c r="A42" s="98">
        <v>38</v>
      </c>
      <c r="B42" s="98" t="s">
        <v>161</v>
      </c>
      <c r="C42" s="99" t="s">
        <v>162</v>
      </c>
      <c r="D42" s="99" t="s">
        <v>163</v>
      </c>
      <c r="E42" s="100">
        <v>0</v>
      </c>
      <c r="F42" s="63">
        <f t="shared" si="7"/>
        <v>0</v>
      </c>
      <c r="G42" s="62" t="str">
        <f>VLOOKUP(B42,'[3]Sheet1'!$D$26:$V$65,19,0)</f>
        <v>0</v>
      </c>
      <c r="H42" s="101">
        <f t="shared" si="0"/>
        <v>0</v>
      </c>
      <c r="I42" s="101">
        <v>25</v>
      </c>
      <c r="J42" s="62">
        <v>15</v>
      </c>
      <c r="K42" s="101">
        <v>0</v>
      </c>
      <c r="L42" s="101">
        <f t="shared" si="1"/>
        <v>0</v>
      </c>
      <c r="M42" s="62">
        <v>0</v>
      </c>
      <c r="N42" s="101">
        <f t="shared" si="2"/>
        <v>0</v>
      </c>
      <c r="O42" s="101"/>
      <c r="P42" s="62"/>
      <c r="Q42" s="62"/>
      <c r="R42" s="62">
        <v>2</v>
      </c>
      <c r="S42" s="101"/>
      <c r="T42" s="101"/>
      <c r="U42" s="101"/>
      <c r="V42" s="101"/>
      <c r="W42" s="101">
        <f t="shared" si="3"/>
        <v>25</v>
      </c>
      <c r="X42" s="71" t="str">
        <f t="shared" si="4"/>
        <v>Kém</v>
      </c>
      <c r="Y42" s="102">
        <f t="shared" si="5"/>
        <v>17</v>
      </c>
      <c r="Z42" s="71" t="str">
        <f t="shared" si="6"/>
        <v>Kém</v>
      </c>
      <c r="AA42" s="103"/>
      <c r="AD42" s="105"/>
      <c r="AE42" s="105"/>
      <c r="AF42" s="105"/>
      <c r="AG42" s="105"/>
    </row>
    <row r="43" spans="1:33" ht="18" customHeight="1">
      <c r="A43" s="28">
        <v>39</v>
      </c>
      <c r="B43" s="28" t="s">
        <v>164</v>
      </c>
      <c r="C43" s="72" t="s">
        <v>162</v>
      </c>
      <c r="D43" s="72" t="s">
        <v>165</v>
      </c>
      <c r="E43" s="25">
        <v>3</v>
      </c>
      <c r="F43" s="63">
        <f t="shared" si="7"/>
        <v>3</v>
      </c>
      <c r="G43" s="62" t="str">
        <f>VLOOKUP(B43,'[3]Sheet1'!$D$26:$V$65,19,0)</f>
        <v>0</v>
      </c>
      <c r="H43" s="62">
        <f t="shared" si="0"/>
        <v>3</v>
      </c>
      <c r="I43" s="62">
        <v>25</v>
      </c>
      <c r="J43" s="62">
        <v>15</v>
      </c>
      <c r="K43" s="57">
        <v>12</v>
      </c>
      <c r="L43" s="57">
        <f t="shared" si="1"/>
        <v>12</v>
      </c>
      <c r="M43" s="62">
        <v>15</v>
      </c>
      <c r="N43" s="57">
        <f t="shared" si="2"/>
        <v>15</v>
      </c>
      <c r="O43" s="57"/>
      <c r="P43" s="62"/>
      <c r="Q43" s="62"/>
      <c r="R43" s="62">
        <v>2</v>
      </c>
      <c r="S43" s="57"/>
      <c r="T43" s="57"/>
      <c r="U43" s="57"/>
      <c r="V43" s="57"/>
      <c r="W43" s="57">
        <f t="shared" si="3"/>
        <v>55</v>
      </c>
      <c r="X43" s="71" t="str">
        <f t="shared" si="4"/>
        <v>TB</v>
      </c>
      <c r="Y43" s="58">
        <f t="shared" si="5"/>
        <v>47</v>
      </c>
      <c r="Z43" s="71" t="str">
        <f t="shared" si="6"/>
        <v>Yếu</v>
      </c>
      <c r="AA43" s="59"/>
      <c r="AD43" s="27"/>
      <c r="AE43" s="27"/>
      <c r="AF43" s="27"/>
      <c r="AG43" s="27"/>
    </row>
    <row r="44" spans="1:33" ht="18" customHeight="1">
      <c r="A44" s="28">
        <v>40</v>
      </c>
      <c r="B44" s="28" t="s">
        <v>166</v>
      </c>
      <c r="C44" s="72" t="s">
        <v>167</v>
      </c>
      <c r="D44" s="72" t="s">
        <v>168</v>
      </c>
      <c r="E44" s="25">
        <v>3</v>
      </c>
      <c r="F44" s="110">
        <v>6</v>
      </c>
      <c r="G44" s="62" t="str">
        <f>VLOOKUP(B44,'[3]Sheet1'!$D$26:$V$65,19,0)</f>
        <v>12</v>
      </c>
      <c r="H44" s="62">
        <f t="shared" si="0"/>
        <v>18</v>
      </c>
      <c r="I44" s="62">
        <v>25</v>
      </c>
      <c r="J44" s="62">
        <v>15</v>
      </c>
      <c r="K44" s="57">
        <v>12</v>
      </c>
      <c r="L44" s="57">
        <f t="shared" si="1"/>
        <v>12</v>
      </c>
      <c r="M44" s="62">
        <v>15</v>
      </c>
      <c r="N44" s="57">
        <f t="shared" si="2"/>
        <v>15</v>
      </c>
      <c r="O44" s="57"/>
      <c r="P44" s="62"/>
      <c r="Q44" s="62"/>
      <c r="R44" s="62">
        <v>2</v>
      </c>
      <c r="S44" s="57"/>
      <c r="T44" s="57">
        <v>2</v>
      </c>
      <c r="U44" s="57"/>
      <c r="V44" s="57"/>
      <c r="W44" s="57">
        <f t="shared" si="3"/>
        <v>55</v>
      </c>
      <c r="X44" s="71" t="str">
        <f t="shared" si="4"/>
        <v>TB</v>
      </c>
      <c r="Y44" s="58">
        <f t="shared" si="5"/>
        <v>64</v>
      </c>
      <c r="Z44" s="71" t="str">
        <f t="shared" si="6"/>
        <v>TB</v>
      </c>
      <c r="AA44" s="59"/>
      <c r="AD44" s="27"/>
      <c r="AE44" s="27"/>
      <c r="AF44" s="27"/>
      <c r="AG44" s="27"/>
    </row>
    <row r="45" spans="1:27" s="65" customFormat="1" ht="18" customHeight="1">
      <c r="A45" s="77"/>
      <c r="B45" s="77"/>
      <c r="C45" s="78"/>
      <c r="D45" s="78"/>
      <c r="E45" s="81"/>
      <c r="F45" s="81"/>
      <c r="G45" s="97"/>
      <c r="H45" s="97"/>
      <c r="I45" s="75"/>
      <c r="J45" s="97"/>
      <c r="K45" s="97"/>
      <c r="L45" s="75"/>
      <c r="M45" s="75"/>
      <c r="N45" s="79"/>
      <c r="O45" s="80"/>
      <c r="P45" s="80"/>
      <c r="Q45" s="80"/>
      <c r="R45" s="80"/>
      <c r="S45" s="80"/>
      <c r="T45" s="80"/>
      <c r="U45" s="113" t="s">
        <v>46</v>
      </c>
      <c r="V45" s="113"/>
      <c r="W45" s="113"/>
      <c r="X45" s="113"/>
      <c r="Y45" s="113"/>
      <c r="Z45" s="113"/>
      <c r="AA45" s="113"/>
    </row>
    <row r="46" spans="1:35" s="24" customFormat="1" ht="18.75" customHeight="1">
      <c r="A46" s="2"/>
      <c r="B46" s="34" t="s">
        <v>42</v>
      </c>
      <c r="C46" s="18"/>
      <c r="D46" s="35"/>
      <c r="E46" s="82" t="s">
        <v>16</v>
      </c>
      <c r="F46" s="83" t="str">
        <f>E46</f>
        <v>BẢNG TỔNG HỢP</v>
      </c>
      <c r="G46" s="84"/>
      <c r="H46" s="85"/>
      <c r="I46" s="86"/>
      <c r="J46" s="85"/>
      <c r="K46" s="85"/>
      <c r="L46" s="85"/>
      <c r="M46" s="79"/>
      <c r="N46" s="33"/>
      <c r="O46" s="3"/>
      <c r="P46" s="3"/>
      <c r="Q46" s="3"/>
      <c r="R46" s="5"/>
      <c r="S46" s="5"/>
      <c r="T46" s="5"/>
      <c r="U46" s="87"/>
      <c r="V46" s="87"/>
      <c r="W46" s="2"/>
      <c r="X46" s="88"/>
      <c r="Y46" s="74" t="s">
        <v>47</v>
      </c>
      <c r="Z46" s="89"/>
      <c r="AA46" s="36"/>
      <c r="AB46" s="2"/>
      <c r="AC46" s="36"/>
      <c r="AD46" s="37"/>
      <c r="AE46" s="37"/>
      <c r="AF46" s="38"/>
      <c r="AG46" s="38"/>
      <c r="AH46" s="38"/>
      <c r="AI46" s="38"/>
    </row>
    <row r="47" spans="1:35" s="24" customFormat="1" ht="18.75" customHeight="1">
      <c r="A47" s="19"/>
      <c r="D47" s="23" t="s">
        <v>36</v>
      </c>
      <c r="E47" s="39" t="s">
        <v>33</v>
      </c>
      <c r="F47" s="20" t="s">
        <v>17</v>
      </c>
      <c r="G47" s="69" t="s">
        <v>10</v>
      </c>
      <c r="H47" s="21" t="s">
        <v>11</v>
      </c>
      <c r="I47" s="21" t="s">
        <v>3</v>
      </c>
      <c r="J47" s="21" t="s">
        <v>12</v>
      </c>
      <c r="K47" s="21" t="s">
        <v>13</v>
      </c>
      <c r="L47" s="21" t="s">
        <v>40</v>
      </c>
      <c r="M47" s="76"/>
      <c r="AA47" s="67"/>
      <c r="AB47" s="22"/>
      <c r="AC47" s="40"/>
      <c r="AD47" s="41"/>
      <c r="AE47" s="42"/>
      <c r="AF47" s="38"/>
      <c r="AG47" s="38"/>
      <c r="AH47" s="38"/>
      <c r="AI47" s="38"/>
    </row>
    <row r="48" spans="1:35" s="24" customFormat="1" ht="18.75" customHeight="1">
      <c r="A48" s="19"/>
      <c r="C48" s="43"/>
      <c r="D48" s="23" t="s">
        <v>35</v>
      </c>
      <c r="E48" s="44">
        <f>COUNTIF($Z$5:$Z$44,"XS")</f>
        <v>1</v>
      </c>
      <c r="F48" s="44">
        <f>COUNTIF($Z$5:$Z$44,"Tốt")</f>
        <v>3</v>
      </c>
      <c r="G48" s="70">
        <f>COUNTIF($Z$5:$Z$44,"Khá")</f>
        <v>21</v>
      </c>
      <c r="H48" s="44">
        <f>COUNTIF($Z$5:$Z$44,"TBK")</f>
        <v>0</v>
      </c>
      <c r="I48" s="44">
        <f>COUNTIF($Z$5:$Z$44,"TB")</f>
        <v>10</v>
      </c>
      <c r="J48" s="44">
        <f>COUNTIF($Z$5:$Z$44,"Yếu")</f>
        <v>2</v>
      </c>
      <c r="K48" s="44">
        <f>COUNTIF($Z$5:$Z$44,"Kém")</f>
        <v>3</v>
      </c>
      <c r="L48" s="45">
        <f>E48+F48+G48+H48+I48+J48+K48</f>
        <v>40</v>
      </c>
      <c r="M48" s="76"/>
      <c r="N48" s="46"/>
      <c r="O48" s="47"/>
      <c r="P48" s="47"/>
      <c r="Q48" s="47"/>
      <c r="X48" s="48"/>
      <c r="Z48" s="43"/>
      <c r="AA48" s="67"/>
      <c r="AB48" s="49"/>
      <c r="AC48" s="40"/>
      <c r="AD48" s="41"/>
      <c r="AE48" s="42"/>
      <c r="AF48" s="38"/>
      <c r="AG48" s="38"/>
      <c r="AH48" s="38"/>
      <c r="AI48" s="38"/>
    </row>
    <row r="49" spans="1:35" ht="18.75" customHeight="1">
      <c r="A49" s="114" t="s">
        <v>169</v>
      </c>
      <c r="B49" s="114"/>
      <c r="C49" s="50"/>
      <c r="D49" s="51" t="s">
        <v>34</v>
      </c>
      <c r="E49" s="52">
        <f>E48/38%</f>
        <v>2.6315789473684212</v>
      </c>
      <c r="F49" s="52">
        <f aca="true" t="shared" si="9" ref="F49:K49">F48/38%</f>
        <v>7.894736842105263</v>
      </c>
      <c r="G49" s="52">
        <f t="shared" si="9"/>
        <v>55.26315789473684</v>
      </c>
      <c r="H49" s="52">
        <f t="shared" si="9"/>
        <v>0</v>
      </c>
      <c r="I49" s="52">
        <f t="shared" si="9"/>
        <v>26.31578947368421</v>
      </c>
      <c r="J49" s="52">
        <f t="shared" si="9"/>
        <v>5.2631578947368425</v>
      </c>
      <c r="K49" s="52">
        <f t="shared" si="9"/>
        <v>7.894736842105263</v>
      </c>
      <c r="L49" s="53">
        <f>E49+F49+G49+H49+I49+J49+K49</f>
        <v>105.26315789473682</v>
      </c>
      <c r="M49" s="76"/>
      <c r="N49" s="46"/>
      <c r="O49" s="47"/>
      <c r="P49" s="47"/>
      <c r="Q49" s="47"/>
      <c r="R49" s="24"/>
      <c r="S49" s="24"/>
      <c r="T49" s="24"/>
      <c r="U49" s="24"/>
      <c r="V49" s="24"/>
      <c r="W49" s="24"/>
      <c r="X49" s="114" t="s">
        <v>48</v>
      </c>
      <c r="Y49" s="114"/>
      <c r="Z49" s="114"/>
      <c r="AA49" s="67"/>
      <c r="AB49" s="41"/>
      <c r="AC49" s="30"/>
      <c r="AD49" s="31"/>
      <c r="AE49" s="32"/>
      <c r="AF49" s="33"/>
      <c r="AG49" s="33"/>
      <c r="AH49" s="33"/>
      <c r="AI49" s="33"/>
    </row>
    <row r="50" ht="21" customHeight="1"/>
    <row r="51" spans="23:26" ht="21" customHeight="1">
      <c r="W51" s="125"/>
      <c r="X51" s="125"/>
      <c r="Y51" s="125"/>
      <c r="Z51" s="125"/>
    </row>
    <row r="52" ht="21" customHeight="1"/>
    <row r="53" ht="21" customHeight="1"/>
    <row r="54" ht="21" customHeight="1"/>
    <row r="55" ht="21" customHeight="1"/>
  </sheetData>
  <sheetProtection/>
  <mergeCells count="18">
    <mergeCell ref="A49:B49"/>
    <mergeCell ref="I3:J3"/>
    <mergeCell ref="K3:L3"/>
    <mergeCell ref="O3:T3"/>
    <mergeCell ref="W3:Z3"/>
    <mergeCell ref="AA3:AA4"/>
    <mergeCell ref="M3:N3"/>
    <mergeCell ref="X49:Z49"/>
    <mergeCell ref="W51:Z51"/>
    <mergeCell ref="AD5:AG5"/>
    <mergeCell ref="A1:AC1"/>
    <mergeCell ref="A2:AC2"/>
    <mergeCell ref="A3:A4"/>
    <mergeCell ref="B3:B4"/>
    <mergeCell ref="C3:C4"/>
    <mergeCell ref="D3:D4"/>
    <mergeCell ref="E3:H3"/>
    <mergeCell ref="U45:AA45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pane xSplit="4" ySplit="4" topLeftCell="E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7" sqref="J27"/>
    </sheetView>
  </sheetViews>
  <sheetFormatPr defaultColWidth="8.796875" defaultRowHeight="15"/>
  <cols>
    <col min="1" max="1" width="3.59765625" style="2" customWidth="1"/>
    <col min="2" max="2" width="16.3984375" style="54" customWidth="1"/>
    <col min="3" max="3" width="15.59765625" style="3" customWidth="1"/>
    <col min="4" max="4" width="7.09765625" style="29" customWidth="1"/>
    <col min="5" max="6" width="3.8984375" style="55" customWidth="1"/>
    <col min="7" max="7" width="4.59765625" style="68" customWidth="1"/>
    <col min="8" max="8" width="3.8984375" style="55" customWidth="1"/>
    <col min="9" max="10" width="3.8984375" style="26" customWidth="1"/>
    <col min="11" max="11" width="4.5" style="26" customWidth="1"/>
    <col min="12" max="17" width="3.8984375" style="26" customWidth="1"/>
    <col min="18" max="18" width="8.59765625" style="26" customWidth="1"/>
    <col min="19" max="20" width="6.3984375" style="26" customWidth="1"/>
    <col min="21" max="22" width="3.8984375" style="26" customWidth="1"/>
    <col min="23" max="23" width="3.69921875" style="4" customWidth="1"/>
    <col min="24" max="24" width="6" style="4" customWidth="1"/>
    <col min="25" max="26" width="5.8984375" style="56" customWidth="1"/>
    <col min="27" max="27" width="10.3984375" style="30" customWidth="1"/>
    <col min="28" max="16384" width="9" style="26" customWidth="1"/>
  </cols>
  <sheetData>
    <row r="1" spans="1:29" s="60" customFormat="1" ht="27" customHeight="1">
      <c r="A1" s="126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s="60" customFormat="1" ht="30.75" customHeight="1">
      <c r="A2" s="128" t="s">
        <v>358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7" s="61" customFormat="1" ht="19.5" customHeight="1">
      <c r="A3" s="115" t="s">
        <v>4</v>
      </c>
      <c r="B3" s="116" t="s">
        <v>5</v>
      </c>
      <c r="C3" s="117" t="s">
        <v>15</v>
      </c>
      <c r="D3" s="118" t="s">
        <v>6</v>
      </c>
      <c r="E3" s="119" t="s">
        <v>43</v>
      </c>
      <c r="F3" s="120"/>
      <c r="G3" s="120"/>
      <c r="H3" s="121"/>
      <c r="I3" s="122" t="s">
        <v>0</v>
      </c>
      <c r="J3" s="124"/>
      <c r="K3" s="122" t="s">
        <v>1</v>
      </c>
      <c r="L3" s="123"/>
      <c r="M3" s="122" t="s">
        <v>45</v>
      </c>
      <c r="N3" s="124"/>
      <c r="O3" s="122" t="s">
        <v>2</v>
      </c>
      <c r="P3" s="123"/>
      <c r="Q3" s="123"/>
      <c r="R3" s="123"/>
      <c r="S3" s="123"/>
      <c r="T3" s="124"/>
      <c r="U3" s="66" t="s">
        <v>41</v>
      </c>
      <c r="V3" s="66" t="s">
        <v>44</v>
      </c>
      <c r="W3" s="130" t="s">
        <v>14</v>
      </c>
      <c r="X3" s="131"/>
      <c r="Y3" s="131"/>
      <c r="Z3" s="131"/>
      <c r="AA3" s="116" t="s">
        <v>7</v>
      </c>
    </row>
    <row r="4" spans="1:27" s="73" customFormat="1" ht="57.75" customHeight="1">
      <c r="A4" s="115"/>
      <c r="B4" s="116"/>
      <c r="C4" s="117"/>
      <c r="D4" s="118"/>
      <c r="E4" s="91" t="s">
        <v>8</v>
      </c>
      <c r="F4" s="91" t="s">
        <v>9</v>
      </c>
      <c r="G4" s="91" t="s">
        <v>38</v>
      </c>
      <c r="H4" s="91" t="s">
        <v>9</v>
      </c>
      <c r="I4" s="91" t="s">
        <v>8</v>
      </c>
      <c r="J4" s="91" t="s">
        <v>9</v>
      </c>
      <c r="K4" s="91" t="s">
        <v>8</v>
      </c>
      <c r="L4" s="91" t="s">
        <v>9</v>
      </c>
      <c r="M4" s="91" t="s">
        <v>8</v>
      </c>
      <c r="N4" s="91" t="s">
        <v>9</v>
      </c>
      <c r="O4" s="91" t="s">
        <v>8</v>
      </c>
      <c r="P4" s="107" t="s">
        <v>359</v>
      </c>
      <c r="Q4" s="107" t="s">
        <v>360</v>
      </c>
      <c r="R4" s="91" t="s">
        <v>50</v>
      </c>
      <c r="S4" s="91" t="s">
        <v>51</v>
      </c>
      <c r="T4" s="91" t="s">
        <v>52</v>
      </c>
      <c r="U4" s="91" t="s">
        <v>49</v>
      </c>
      <c r="V4" s="91">
        <v>-10</v>
      </c>
      <c r="W4" s="91" t="s">
        <v>8</v>
      </c>
      <c r="X4" s="91" t="s">
        <v>39</v>
      </c>
      <c r="Y4" s="91" t="s">
        <v>9</v>
      </c>
      <c r="Z4" s="91" t="s">
        <v>39</v>
      </c>
      <c r="AA4" s="116"/>
    </row>
    <row r="5" spans="1:33" s="65" customFormat="1" ht="18" customHeight="1">
      <c r="A5" s="92">
        <v>1</v>
      </c>
      <c r="B5" s="93" t="s">
        <v>281</v>
      </c>
      <c r="C5" s="94" t="s">
        <v>282</v>
      </c>
      <c r="D5" s="94" t="s">
        <v>283</v>
      </c>
      <c r="E5" s="63">
        <v>11</v>
      </c>
      <c r="F5" s="63">
        <v>3</v>
      </c>
      <c r="G5" s="62" t="str">
        <f>VLOOKUP(B5,'[2]Sheet1'!$D$24:$U$53,18,0)</f>
        <v>10</v>
      </c>
      <c r="H5" s="62">
        <f>F5+G5</f>
        <v>13</v>
      </c>
      <c r="I5" s="62">
        <v>25</v>
      </c>
      <c r="J5" s="62">
        <f>I5</f>
        <v>25</v>
      </c>
      <c r="K5" s="62">
        <v>11</v>
      </c>
      <c r="L5" s="62">
        <f>K5</f>
        <v>11</v>
      </c>
      <c r="M5" s="62">
        <v>19</v>
      </c>
      <c r="N5" s="62">
        <v>17</v>
      </c>
      <c r="O5" s="62">
        <v>7</v>
      </c>
      <c r="P5" s="62">
        <f>VLOOKUP(B5,'[5]D16QX'!$B$3:$I$30,8)</f>
        <v>1</v>
      </c>
      <c r="Q5" s="62"/>
      <c r="R5" s="62">
        <v>8</v>
      </c>
      <c r="S5" s="62"/>
      <c r="T5" s="62"/>
      <c r="U5" s="62"/>
      <c r="V5" s="62"/>
      <c r="W5" s="62">
        <f>E5+I5+K5+M5+O5</f>
        <v>73</v>
      </c>
      <c r="X5" s="95" t="str">
        <f>IF(W5&lt;35,"Kém",IF(W5&lt;50,"Yếu",IF(W5&lt;65,"TB",IF(W5&lt;80,"Khá",IF(W5&lt;90,"Tốt","XS")))))</f>
        <v>Khá</v>
      </c>
      <c r="Y5" s="96">
        <f>ROUND((H5+J5+L5+N5+R5+S5+T5+U5+V5),0)</f>
        <v>74</v>
      </c>
      <c r="Z5" s="95" t="str">
        <f>IF(Y5&lt;35,"Kém",IF(Y5&lt;50,"Yếu",IF(Y5&lt;65,"TB",IF(Y5&lt;80,"Khá",IF(Y5&lt;90,"Tốt","XS")))))</f>
        <v>Khá</v>
      </c>
      <c r="AA5" s="64" t="s">
        <v>172</v>
      </c>
      <c r="AD5" s="132"/>
      <c r="AE5" s="132"/>
      <c r="AF5" s="132"/>
      <c r="AG5" s="132"/>
    </row>
    <row r="6" spans="1:33" ht="18" customHeight="1">
      <c r="A6" s="28">
        <v>2</v>
      </c>
      <c r="B6" s="28" t="s">
        <v>284</v>
      </c>
      <c r="C6" s="72" t="s">
        <v>285</v>
      </c>
      <c r="D6" s="72" t="s">
        <v>286</v>
      </c>
      <c r="E6" s="25">
        <v>16</v>
      </c>
      <c r="F6" s="110">
        <v>6</v>
      </c>
      <c r="G6" s="62" t="str">
        <f>VLOOKUP(B6,'[2]Sheet1'!$D$24:$U$53,18,0)</f>
        <v>8</v>
      </c>
      <c r="H6" s="62">
        <f aca="true" t="shared" si="0" ref="H6:H34">F6+G6</f>
        <v>14</v>
      </c>
      <c r="I6" s="62">
        <v>25</v>
      </c>
      <c r="J6" s="62">
        <f aca="true" t="shared" si="1" ref="J6:J34">I6</f>
        <v>25</v>
      </c>
      <c r="K6" s="57">
        <v>11</v>
      </c>
      <c r="L6" s="57">
        <f aca="true" t="shared" si="2" ref="L6:L34">K6</f>
        <v>11</v>
      </c>
      <c r="M6" s="57">
        <v>17</v>
      </c>
      <c r="N6" s="62">
        <v>17</v>
      </c>
      <c r="O6" s="57"/>
      <c r="P6" s="62">
        <f>VLOOKUP(B6,'[5]D16QX'!$B$3:$I$30,8)</f>
        <v>1</v>
      </c>
      <c r="Q6" s="62"/>
      <c r="R6" s="62">
        <v>3</v>
      </c>
      <c r="S6" s="57"/>
      <c r="T6" s="57">
        <v>2</v>
      </c>
      <c r="U6" s="57"/>
      <c r="V6" s="57"/>
      <c r="W6" s="57">
        <f aca="true" t="shared" si="3" ref="W6:W34">E6+I6+K6+M6+O6</f>
        <v>69</v>
      </c>
      <c r="X6" s="71" t="str">
        <f aca="true" t="shared" si="4" ref="X6:X34">IF(W6&lt;35,"Kém",IF(W6&lt;50,"Yếu",IF(W6&lt;65,"TB",IF(W6&lt;80,"Khá",IF(W6&lt;90,"Tốt","XS")))))</f>
        <v>Khá</v>
      </c>
      <c r="Y6" s="58">
        <f aca="true" t="shared" si="5" ref="Y6:Y34">ROUND((H6+J6+L6+N6+R6+S6+T6+U6+V6),0)</f>
        <v>72</v>
      </c>
      <c r="Z6" s="71" t="str">
        <f aca="true" t="shared" si="6" ref="Z6:Z34">IF(Y6&lt;35,"Kém",IF(Y6&lt;50,"Yếu",IF(Y6&lt;65,"TB",IF(Y6&lt;80,"Khá",IF(Y6&lt;90,"Tốt","XS")))))</f>
        <v>Khá</v>
      </c>
      <c r="AA6" s="59"/>
      <c r="AD6" s="27"/>
      <c r="AE6" s="27"/>
      <c r="AF6" s="27"/>
      <c r="AG6" s="27"/>
    </row>
    <row r="7" spans="1:33" ht="18" customHeight="1">
      <c r="A7" s="28">
        <v>3</v>
      </c>
      <c r="B7" s="28" t="s">
        <v>287</v>
      </c>
      <c r="C7" s="72" t="s">
        <v>288</v>
      </c>
      <c r="D7" s="72" t="s">
        <v>289</v>
      </c>
      <c r="E7" s="25">
        <v>16</v>
      </c>
      <c r="F7" s="110">
        <v>6</v>
      </c>
      <c r="G7" s="62" t="str">
        <f>VLOOKUP(B7,'[2]Sheet1'!$D$24:$U$53,18,0)</f>
        <v>8</v>
      </c>
      <c r="H7" s="62">
        <f t="shared" si="0"/>
        <v>14</v>
      </c>
      <c r="I7" s="62">
        <v>25</v>
      </c>
      <c r="J7" s="62">
        <f t="shared" si="1"/>
        <v>25</v>
      </c>
      <c r="K7" s="57">
        <v>11</v>
      </c>
      <c r="L7" s="57">
        <f t="shared" si="2"/>
        <v>11</v>
      </c>
      <c r="M7" s="57">
        <v>21</v>
      </c>
      <c r="N7" s="62">
        <v>17</v>
      </c>
      <c r="O7" s="57"/>
      <c r="P7" s="62">
        <f>VLOOKUP(B7,'[5]D16QX'!$B$3:$I$30,8)</f>
        <v>1</v>
      </c>
      <c r="Q7" s="62"/>
      <c r="R7" s="62">
        <v>3</v>
      </c>
      <c r="S7" s="57"/>
      <c r="T7" s="57">
        <v>2</v>
      </c>
      <c r="U7" s="57"/>
      <c r="V7" s="57"/>
      <c r="W7" s="57">
        <f t="shared" si="3"/>
        <v>73</v>
      </c>
      <c r="X7" s="71" t="str">
        <f t="shared" si="4"/>
        <v>Khá</v>
      </c>
      <c r="Y7" s="58">
        <f t="shared" si="5"/>
        <v>72</v>
      </c>
      <c r="Z7" s="71" t="str">
        <f t="shared" si="6"/>
        <v>Khá</v>
      </c>
      <c r="AA7" s="59"/>
      <c r="AD7" s="27"/>
      <c r="AE7" s="27"/>
      <c r="AF7" s="27"/>
      <c r="AG7" s="27"/>
    </row>
    <row r="8" spans="1:33" ht="18" customHeight="1">
      <c r="A8" s="28">
        <v>4</v>
      </c>
      <c r="B8" s="28" t="s">
        <v>290</v>
      </c>
      <c r="C8" s="72" t="s">
        <v>291</v>
      </c>
      <c r="D8" s="72" t="s">
        <v>292</v>
      </c>
      <c r="E8" s="25">
        <v>13</v>
      </c>
      <c r="F8" s="63">
        <v>3</v>
      </c>
      <c r="G8" s="62" t="str">
        <f>VLOOKUP(B8,'[2]Sheet1'!$D$24:$U$53,18,0)</f>
        <v>8</v>
      </c>
      <c r="H8" s="62">
        <f t="shared" si="0"/>
        <v>11</v>
      </c>
      <c r="I8" s="62">
        <v>25</v>
      </c>
      <c r="J8" s="62">
        <v>15</v>
      </c>
      <c r="K8" s="57">
        <v>13</v>
      </c>
      <c r="L8" s="57">
        <f t="shared" si="2"/>
        <v>13</v>
      </c>
      <c r="M8" s="57">
        <v>19</v>
      </c>
      <c r="N8" s="62">
        <v>17</v>
      </c>
      <c r="O8" s="57"/>
      <c r="P8" s="62">
        <f>VLOOKUP(B8,'[5]D16QX'!$B$3:$I$30,8)</f>
        <v>1</v>
      </c>
      <c r="Q8" s="62"/>
      <c r="R8" s="62">
        <v>3</v>
      </c>
      <c r="S8" s="57"/>
      <c r="T8" s="57"/>
      <c r="U8" s="57"/>
      <c r="V8" s="57"/>
      <c r="W8" s="57">
        <f t="shared" si="3"/>
        <v>70</v>
      </c>
      <c r="X8" s="71" t="str">
        <f t="shared" si="4"/>
        <v>Khá</v>
      </c>
      <c r="Y8" s="58">
        <f t="shared" si="5"/>
        <v>59</v>
      </c>
      <c r="Z8" s="71" t="str">
        <f t="shared" si="6"/>
        <v>TB</v>
      </c>
      <c r="AA8" s="59"/>
      <c r="AD8" s="27"/>
      <c r="AE8" s="27"/>
      <c r="AF8" s="27"/>
      <c r="AG8" s="27"/>
    </row>
    <row r="9" spans="1:33" ht="18" customHeight="1">
      <c r="A9" s="28">
        <v>5</v>
      </c>
      <c r="B9" s="28" t="s">
        <v>293</v>
      </c>
      <c r="C9" s="72" t="s">
        <v>294</v>
      </c>
      <c r="D9" s="72" t="s">
        <v>295</v>
      </c>
      <c r="E9" s="25">
        <v>13</v>
      </c>
      <c r="F9" s="63">
        <v>3</v>
      </c>
      <c r="G9" s="62" t="str">
        <f>VLOOKUP(B9,'[2]Sheet1'!$D$24:$U$53,18,0)</f>
        <v>8</v>
      </c>
      <c r="H9" s="62">
        <f t="shared" si="0"/>
        <v>11</v>
      </c>
      <c r="I9" s="62">
        <v>25</v>
      </c>
      <c r="J9" s="62">
        <f t="shared" si="1"/>
        <v>25</v>
      </c>
      <c r="K9" s="57">
        <v>13</v>
      </c>
      <c r="L9" s="57">
        <f t="shared" si="2"/>
        <v>13</v>
      </c>
      <c r="M9" s="57">
        <v>19</v>
      </c>
      <c r="N9" s="62">
        <v>17</v>
      </c>
      <c r="O9" s="57"/>
      <c r="P9" s="62">
        <f>VLOOKUP(B9,'[5]D16QX'!$B$3:$I$30,8)</f>
        <v>2</v>
      </c>
      <c r="Q9" s="62"/>
      <c r="R9" s="62">
        <v>4</v>
      </c>
      <c r="S9" s="57"/>
      <c r="T9" s="57"/>
      <c r="U9" s="57"/>
      <c r="V9" s="57"/>
      <c r="W9" s="57">
        <f t="shared" si="3"/>
        <v>70</v>
      </c>
      <c r="X9" s="71" t="str">
        <f t="shared" si="4"/>
        <v>Khá</v>
      </c>
      <c r="Y9" s="58">
        <f t="shared" si="5"/>
        <v>70</v>
      </c>
      <c r="Z9" s="71" t="str">
        <f t="shared" si="6"/>
        <v>Khá</v>
      </c>
      <c r="AA9" s="59"/>
      <c r="AD9" s="27"/>
      <c r="AE9" s="27"/>
      <c r="AF9" s="27"/>
      <c r="AG9" s="27"/>
    </row>
    <row r="10" spans="1:33" ht="18" customHeight="1">
      <c r="A10" s="28">
        <v>6</v>
      </c>
      <c r="B10" s="28" t="s">
        <v>296</v>
      </c>
      <c r="C10" s="72" t="s">
        <v>297</v>
      </c>
      <c r="D10" s="72" t="s">
        <v>298</v>
      </c>
      <c r="E10" s="25">
        <v>18</v>
      </c>
      <c r="F10" s="110">
        <v>6</v>
      </c>
      <c r="G10" s="62" t="str">
        <f>VLOOKUP(B10,'[2]Sheet1'!$D$24:$U$53,18,0)</f>
        <v>12</v>
      </c>
      <c r="H10" s="62">
        <f t="shared" si="0"/>
        <v>18</v>
      </c>
      <c r="I10" s="62">
        <v>25</v>
      </c>
      <c r="J10" s="62">
        <f t="shared" si="1"/>
        <v>25</v>
      </c>
      <c r="K10" s="57">
        <v>14</v>
      </c>
      <c r="L10" s="57">
        <f t="shared" si="2"/>
        <v>14</v>
      </c>
      <c r="M10" s="57">
        <v>21</v>
      </c>
      <c r="N10" s="62">
        <v>17</v>
      </c>
      <c r="O10" s="57">
        <v>7</v>
      </c>
      <c r="P10" s="62">
        <f>VLOOKUP(B10,'[5]D16QX'!$B$3:$I$30,8)</f>
        <v>4</v>
      </c>
      <c r="Q10" s="62"/>
      <c r="R10" s="62">
        <v>10</v>
      </c>
      <c r="S10" s="57"/>
      <c r="T10" s="57">
        <v>2</v>
      </c>
      <c r="U10" s="57">
        <v>5</v>
      </c>
      <c r="V10" s="57"/>
      <c r="W10" s="57">
        <f t="shared" si="3"/>
        <v>85</v>
      </c>
      <c r="X10" s="71" t="str">
        <f t="shared" si="4"/>
        <v>Tốt</v>
      </c>
      <c r="Y10" s="58">
        <f t="shared" si="5"/>
        <v>91</v>
      </c>
      <c r="Z10" s="71" t="str">
        <f t="shared" si="6"/>
        <v>XS</v>
      </c>
      <c r="AA10" s="59" t="s">
        <v>365</v>
      </c>
      <c r="AD10" s="27"/>
      <c r="AE10" s="27"/>
      <c r="AF10" s="27"/>
      <c r="AG10" s="27"/>
    </row>
    <row r="11" spans="1:33" ht="18" customHeight="1">
      <c r="A11" s="28">
        <v>7</v>
      </c>
      <c r="B11" s="28" t="s">
        <v>299</v>
      </c>
      <c r="C11" s="72" t="s">
        <v>196</v>
      </c>
      <c r="D11" s="72" t="s">
        <v>300</v>
      </c>
      <c r="E11" s="25">
        <v>16</v>
      </c>
      <c r="F11" s="110">
        <v>6</v>
      </c>
      <c r="G11" s="62" t="str">
        <f>VLOOKUP(B11,'[2]Sheet1'!$D$24:$U$53,18,0)</f>
        <v>8</v>
      </c>
      <c r="H11" s="62">
        <f t="shared" si="0"/>
        <v>14</v>
      </c>
      <c r="I11" s="62">
        <v>25</v>
      </c>
      <c r="J11" s="62">
        <f t="shared" si="1"/>
        <v>25</v>
      </c>
      <c r="K11" s="57">
        <v>9</v>
      </c>
      <c r="L11" s="57">
        <f t="shared" si="2"/>
        <v>9</v>
      </c>
      <c r="M11" s="57">
        <v>19</v>
      </c>
      <c r="N11" s="62">
        <v>17</v>
      </c>
      <c r="O11" s="57"/>
      <c r="P11" s="62">
        <f>VLOOKUP(B11,'[5]D16QX'!$B$3:$I$30,8)</f>
        <v>2</v>
      </c>
      <c r="Q11" s="62"/>
      <c r="R11" s="62">
        <v>4</v>
      </c>
      <c r="S11" s="57"/>
      <c r="T11" s="57">
        <v>2</v>
      </c>
      <c r="U11" s="57"/>
      <c r="V11" s="57"/>
      <c r="W11" s="57">
        <f t="shared" si="3"/>
        <v>69</v>
      </c>
      <c r="X11" s="71" t="str">
        <f t="shared" si="4"/>
        <v>Khá</v>
      </c>
      <c r="Y11" s="58">
        <f t="shared" si="5"/>
        <v>71</v>
      </c>
      <c r="Z11" s="71" t="str">
        <f t="shared" si="6"/>
        <v>Khá</v>
      </c>
      <c r="AA11" s="59"/>
      <c r="AD11" s="27"/>
      <c r="AE11" s="27"/>
      <c r="AF11" s="27"/>
      <c r="AG11" s="27"/>
    </row>
    <row r="12" spans="1:33" ht="18" customHeight="1">
      <c r="A12" s="28">
        <v>8</v>
      </c>
      <c r="B12" s="28" t="s">
        <v>301</v>
      </c>
      <c r="C12" s="72" t="s">
        <v>302</v>
      </c>
      <c r="D12" s="72" t="s">
        <v>303</v>
      </c>
      <c r="E12" s="25">
        <v>7</v>
      </c>
      <c r="F12" s="63">
        <v>3</v>
      </c>
      <c r="G12" s="62" t="str">
        <f>VLOOKUP(B12,'[2]Sheet1'!$D$24:$U$53,18,0)</f>
        <v>8</v>
      </c>
      <c r="H12" s="62">
        <f t="shared" si="0"/>
        <v>11</v>
      </c>
      <c r="I12" s="62">
        <v>25</v>
      </c>
      <c r="J12" s="62">
        <v>15</v>
      </c>
      <c r="K12" s="57">
        <v>11</v>
      </c>
      <c r="L12" s="57">
        <f t="shared" si="2"/>
        <v>11</v>
      </c>
      <c r="M12" s="57">
        <v>19</v>
      </c>
      <c r="N12" s="62">
        <v>17</v>
      </c>
      <c r="O12" s="57"/>
      <c r="P12" s="62">
        <f>VLOOKUP(B12,'[5]D16QX'!$B$3:$I$30,8)</f>
        <v>1</v>
      </c>
      <c r="Q12" s="62"/>
      <c r="R12" s="62">
        <v>3</v>
      </c>
      <c r="S12" s="57"/>
      <c r="T12" s="57"/>
      <c r="U12" s="57"/>
      <c r="V12" s="57"/>
      <c r="W12" s="57">
        <f t="shared" si="3"/>
        <v>62</v>
      </c>
      <c r="X12" s="71" t="str">
        <f t="shared" si="4"/>
        <v>TB</v>
      </c>
      <c r="Y12" s="58">
        <f t="shared" si="5"/>
        <v>57</v>
      </c>
      <c r="Z12" s="71" t="str">
        <f t="shared" si="6"/>
        <v>TB</v>
      </c>
      <c r="AA12" s="59"/>
      <c r="AD12" s="27"/>
      <c r="AE12" s="27"/>
      <c r="AF12" s="27"/>
      <c r="AG12" s="27"/>
    </row>
    <row r="13" spans="1:33" ht="18" customHeight="1">
      <c r="A13" s="28">
        <v>9</v>
      </c>
      <c r="B13" s="28" t="s">
        <v>304</v>
      </c>
      <c r="C13" s="72" t="s">
        <v>305</v>
      </c>
      <c r="D13" s="72" t="s">
        <v>306</v>
      </c>
      <c r="E13" s="25">
        <v>16</v>
      </c>
      <c r="F13" s="110">
        <v>6</v>
      </c>
      <c r="G13" s="62" t="str">
        <f>VLOOKUP(B13,'[2]Sheet1'!$D$24:$U$53,18,0)</f>
        <v>10</v>
      </c>
      <c r="H13" s="62">
        <f t="shared" si="0"/>
        <v>16</v>
      </c>
      <c r="I13" s="62">
        <v>25</v>
      </c>
      <c r="J13" s="62">
        <v>15</v>
      </c>
      <c r="K13" s="57">
        <v>13</v>
      </c>
      <c r="L13" s="57">
        <f t="shared" si="2"/>
        <v>13</v>
      </c>
      <c r="M13" s="57">
        <v>21</v>
      </c>
      <c r="N13" s="62">
        <v>17</v>
      </c>
      <c r="O13" s="57"/>
      <c r="P13" s="62">
        <f>VLOOKUP(B13,'[5]D16QX'!$B$3:$I$30,8)</f>
        <v>2</v>
      </c>
      <c r="Q13" s="62"/>
      <c r="R13" s="62">
        <v>4</v>
      </c>
      <c r="S13" s="57"/>
      <c r="T13" s="57">
        <v>2</v>
      </c>
      <c r="U13" s="57"/>
      <c r="V13" s="57"/>
      <c r="W13" s="57">
        <f t="shared" si="3"/>
        <v>75</v>
      </c>
      <c r="X13" s="71" t="str">
        <f t="shared" si="4"/>
        <v>Khá</v>
      </c>
      <c r="Y13" s="58">
        <f t="shared" si="5"/>
        <v>67</v>
      </c>
      <c r="Z13" s="71" t="str">
        <f t="shared" si="6"/>
        <v>Khá</v>
      </c>
      <c r="AA13" s="59"/>
      <c r="AD13" s="27"/>
      <c r="AE13" s="27"/>
      <c r="AF13" s="27"/>
      <c r="AG13" s="27"/>
    </row>
    <row r="14" spans="1:33" ht="18" customHeight="1">
      <c r="A14" s="28">
        <v>10</v>
      </c>
      <c r="B14" s="28" t="s">
        <v>307</v>
      </c>
      <c r="C14" s="72" t="s">
        <v>308</v>
      </c>
      <c r="D14" s="72" t="s">
        <v>197</v>
      </c>
      <c r="E14" s="25">
        <v>11</v>
      </c>
      <c r="F14" s="63">
        <v>3</v>
      </c>
      <c r="G14" s="62" t="str">
        <f>VLOOKUP(B14,'[2]Sheet1'!$D$24:$U$53,18,0)</f>
        <v>0</v>
      </c>
      <c r="H14" s="62">
        <f t="shared" si="0"/>
        <v>3</v>
      </c>
      <c r="I14" s="62">
        <v>25</v>
      </c>
      <c r="J14" s="62">
        <f t="shared" si="1"/>
        <v>25</v>
      </c>
      <c r="K14" s="57">
        <v>11</v>
      </c>
      <c r="L14" s="57">
        <f t="shared" si="2"/>
        <v>11</v>
      </c>
      <c r="M14" s="57">
        <v>19</v>
      </c>
      <c r="N14" s="62">
        <v>17</v>
      </c>
      <c r="O14" s="57"/>
      <c r="P14" s="62">
        <f>VLOOKUP(B14,'[5]D16QX'!$B$3:$I$30,8)</f>
        <v>1</v>
      </c>
      <c r="Q14" s="62"/>
      <c r="R14" s="62">
        <v>3</v>
      </c>
      <c r="S14" s="57"/>
      <c r="T14" s="57"/>
      <c r="U14" s="57"/>
      <c r="V14" s="57"/>
      <c r="W14" s="57">
        <f t="shared" si="3"/>
        <v>66</v>
      </c>
      <c r="X14" s="71" t="str">
        <f t="shared" si="4"/>
        <v>Khá</v>
      </c>
      <c r="Y14" s="58">
        <f t="shared" si="5"/>
        <v>59</v>
      </c>
      <c r="Z14" s="71" t="str">
        <f t="shared" si="6"/>
        <v>TB</v>
      </c>
      <c r="AA14" s="59"/>
      <c r="AD14" s="27"/>
      <c r="AE14" s="27"/>
      <c r="AF14" s="27"/>
      <c r="AG14" s="27"/>
    </row>
    <row r="15" spans="1:33" ht="18" customHeight="1">
      <c r="A15" s="28">
        <v>11</v>
      </c>
      <c r="B15" s="28" t="s">
        <v>309</v>
      </c>
      <c r="C15" s="72" t="s">
        <v>310</v>
      </c>
      <c r="D15" s="72" t="s">
        <v>311</v>
      </c>
      <c r="E15" s="25">
        <v>20</v>
      </c>
      <c r="F15" s="110">
        <v>6</v>
      </c>
      <c r="G15" s="62" t="str">
        <f>VLOOKUP(B15,'[2]Sheet1'!$D$24:$U$53,18,0)</f>
        <v>12</v>
      </c>
      <c r="H15" s="62">
        <f t="shared" si="0"/>
        <v>18</v>
      </c>
      <c r="I15" s="62">
        <v>25</v>
      </c>
      <c r="J15" s="62">
        <f t="shared" si="1"/>
        <v>25</v>
      </c>
      <c r="K15" s="57">
        <v>13</v>
      </c>
      <c r="L15" s="57">
        <f t="shared" si="2"/>
        <v>13</v>
      </c>
      <c r="M15" s="57">
        <v>21</v>
      </c>
      <c r="N15" s="62">
        <v>17</v>
      </c>
      <c r="O15" s="57">
        <v>7</v>
      </c>
      <c r="P15" s="62">
        <f>VLOOKUP(B15,'[5]D16QX'!$B$3:$I$30,8)</f>
        <v>1</v>
      </c>
      <c r="Q15" s="62"/>
      <c r="R15" s="62">
        <v>10</v>
      </c>
      <c r="S15" s="57"/>
      <c r="T15" s="57">
        <v>5</v>
      </c>
      <c r="U15" s="57"/>
      <c r="V15" s="57"/>
      <c r="W15" s="57">
        <f t="shared" si="3"/>
        <v>86</v>
      </c>
      <c r="X15" s="71" t="str">
        <f t="shared" si="4"/>
        <v>Tốt</v>
      </c>
      <c r="Y15" s="58">
        <f t="shared" si="5"/>
        <v>88</v>
      </c>
      <c r="Z15" s="71" t="str">
        <f t="shared" si="6"/>
        <v>Tốt</v>
      </c>
      <c r="AA15" s="59" t="s">
        <v>370</v>
      </c>
      <c r="AD15" s="27"/>
      <c r="AE15" s="27"/>
      <c r="AF15" s="27"/>
      <c r="AG15" s="27"/>
    </row>
    <row r="16" spans="1:33" ht="18" customHeight="1">
      <c r="A16" s="28">
        <v>12</v>
      </c>
      <c r="B16" s="28" t="s">
        <v>312</v>
      </c>
      <c r="C16" s="72" t="s">
        <v>313</v>
      </c>
      <c r="D16" s="72" t="s">
        <v>314</v>
      </c>
      <c r="E16" s="25">
        <v>14</v>
      </c>
      <c r="F16" s="110">
        <v>6</v>
      </c>
      <c r="G16" s="62" t="str">
        <f>VLOOKUP(B16,'[2]Sheet1'!$D$24:$U$53,18,0)</f>
        <v>8</v>
      </c>
      <c r="H16" s="62">
        <f t="shared" si="0"/>
        <v>14</v>
      </c>
      <c r="I16" s="62">
        <v>25</v>
      </c>
      <c r="J16" s="62">
        <f t="shared" si="1"/>
        <v>25</v>
      </c>
      <c r="K16" s="57">
        <v>13</v>
      </c>
      <c r="L16" s="57">
        <f t="shared" si="2"/>
        <v>13</v>
      </c>
      <c r="M16" s="57">
        <v>21</v>
      </c>
      <c r="N16" s="62">
        <v>17</v>
      </c>
      <c r="O16" s="57">
        <v>7</v>
      </c>
      <c r="P16" s="62">
        <f>VLOOKUP(B16,'[5]D16QX'!$B$3:$I$30,8)</f>
        <v>0</v>
      </c>
      <c r="Q16" s="62"/>
      <c r="R16" s="62">
        <v>9</v>
      </c>
      <c r="S16" s="57"/>
      <c r="T16" s="57">
        <v>2</v>
      </c>
      <c r="U16" s="57">
        <v>5</v>
      </c>
      <c r="V16" s="57"/>
      <c r="W16" s="57">
        <f t="shared" si="3"/>
        <v>80</v>
      </c>
      <c r="X16" s="71" t="str">
        <f t="shared" si="4"/>
        <v>Tốt</v>
      </c>
      <c r="Y16" s="58">
        <f t="shared" si="5"/>
        <v>85</v>
      </c>
      <c r="Z16" s="71" t="str">
        <f t="shared" si="6"/>
        <v>Tốt</v>
      </c>
      <c r="AA16" s="59" t="s">
        <v>178</v>
      </c>
      <c r="AD16" s="27"/>
      <c r="AE16" s="27"/>
      <c r="AF16" s="27"/>
      <c r="AG16" s="27"/>
    </row>
    <row r="17" spans="1:33" ht="18" customHeight="1">
      <c r="A17" s="28">
        <v>13</v>
      </c>
      <c r="B17" s="28" t="s">
        <v>315</v>
      </c>
      <c r="C17" s="72" t="s">
        <v>130</v>
      </c>
      <c r="D17" s="72" t="s">
        <v>68</v>
      </c>
      <c r="E17" s="25">
        <v>18</v>
      </c>
      <c r="F17" s="110">
        <v>6</v>
      </c>
      <c r="G17" s="62" t="str">
        <f>VLOOKUP(B17,'[2]Sheet1'!$D$24:$U$53,18,0)</f>
        <v>12</v>
      </c>
      <c r="H17" s="62">
        <f t="shared" si="0"/>
        <v>18</v>
      </c>
      <c r="I17" s="62">
        <v>25</v>
      </c>
      <c r="J17" s="62">
        <f t="shared" si="1"/>
        <v>25</v>
      </c>
      <c r="K17" s="57">
        <v>14</v>
      </c>
      <c r="L17" s="57">
        <f t="shared" si="2"/>
        <v>14</v>
      </c>
      <c r="M17" s="57">
        <v>21</v>
      </c>
      <c r="N17" s="62">
        <v>17</v>
      </c>
      <c r="O17" s="57">
        <v>10</v>
      </c>
      <c r="P17" s="62">
        <f>VLOOKUP(B17,'[5]D16QX'!$B$3:$I$30,8)</f>
        <v>2</v>
      </c>
      <c r="Q17" s="62"/>
      <c r="R17" s="62">
        <v>10</v>
      </c>
      <c r="S17" s="57"/>
      <c r="T17" s="57">
        <v>5</v>
      </c>
      <c r="U17" s="57"/>
      <c r="V17" s="57"/>
      <c r="W17" s="57">
        <f t="shared" si="3"/>
        <v>88</v>
      </c>
      <c r="X17" s="71" t="str">
        <f t="shared" si="4"/>
        <v>Tốt</v>
      </c>
      <c r="Y17" s="58">
        <f t="shared" si="5"/>
        <v>89</v>
      </c>
      <c r="Z17" s="71" t="str">
        <f t="shared" si="6"/>
        <v>Tốt</v>
      </c>
      <c r="AA17" s="59" t="s">
        <v>175</v>
      </c>
      <c r="AD17" s="27"/>
      <c r="AE17" s="27"/>
      <c r="AF17" s="27"/>
      <c r="AG17" s="27"/>
    </row>
    <row r="18" spans="1:33" ht="18" customHeight="1">
      <c r="A18" s="28">
        <v>14</v>
      </c>
      <c r="B18" s="28" t="s">
        <v>316</v>
      </c>
      <c r="C18" s="72" t="s">
        <v>317</v>
      </c>
      <c r="D18" s="72" t="s">
        <v>298</v>
      </c>
      <c r="E18" s="25">
        <v>18</v>
      </c>
      <c r="F18" s="110">
        <v>6</v>
      </c>
      <c r="G18" s="62" t="str">
        <f>VLOOKUP(B18,'[2]Sheet1'!$D$24:$U$53,18,0)</f>
        <v>12</v>
      </c>
      <c r="H18" s="62">
        <f t="shared" si="0"/>
        <v>18</v>
      </c>
      <c r="I18" s="62">
        <v>25</v>
      </c>
      <c r="J18" s="62">
        <f t="shared" si="1"/>
        <v>25</v>
      </c>
      <c r="K18" s="57">
        <v>16</v>
      </c>
      <c r="L18" s="57">
        <f t="shared" si="2"/>
        <v>16</v>
      </c>
      <c r="M18" s="57">
        <v>19</v>
      </c>
      <c r="N18" s="62">
        <v>17</v>
      </c>
      <c r="O18" s="57">
        <v>7</v>
      </c>
      <c r="P18" s="62">
        <f>VLOOKUP(B18,'[5]D16QX'!$B$3:$I$30,8)</f>
        <v>2</v>
      </c>
      <c r="Q18" s="62"/>
      <c r="R18" s="62">
        <v>10</v>
      </c>
      <c r="S18" s="57"/>
      <c r="T18" s="57">
        <v>2</v>
      </c>
      <c r="U18" s="57"/>
      <c r="V18" s="57"/>
      <c r="W18" s="57">
        <f t="shared" si="3"/>
        <v>85</v>
      </c>
      <c r="X18" s="71" t="str">
        <f t="shared" si="4"/>
        <v>Tốt</v>
      </c>
      <c r="Y18" s="58">
        <f t="shared" si="5"/>
        <v>88</v>
      </c>
      <c r="Z18" s="71" t="str">
        <f t="shared" si="6"/>
        <v>Tốt</v>
      </c>
      <c r="AA18" s="59" t="s">
        <v>364</v>
      </c>
      <c r="AD18" s="27"/>
      <c r="AE18" s="27"/>
      <c r="AF18" s="27"/>
      <c r="AG18" s="27"/>
    </row>
    <row r="19" spans="1:33" ht="18" customHeight="1">
      <c r="A19" s="28">
        <v>15</v>
      </c>
      <c r="B19" s="28" t="s">
        <v>318</v>
      </c>
      <c r="C19" s="72" t="s">
        <v>302</v>
      </c>
      <c r="D19" s="72" t="s">
        <v>319</v>
      </c>
      <c r="E19" s="25">
        <v>10</v>
      </c>
      <c r="F19" s="110">
        <v>6</v>
      </c>
      <c r="G19" s="62" t="str">
        <f>VLOOKUP(B19,'[2]Sheet1'!$D$24:$U$53,18,0)</f>
        <v>0</v>
      </c>
      <c r="H19" s="62">
        <f t="shared" si="0"/>
        <v>6</v>
      </c>
      <c r="I19" s="62">
        <v>25</v>
      </c>
      <c r="J19" s="62">
        <f t="shared" si="1"/>
        <v>25</v>
      </c>
      <c r="K19" s="57">
        <v>11</v>
      </c>
      <c r="L19" s="57">
        <f t="shared" si="2"/>
        <v>11</v>
      </c>
      <c r="M19" s="57">
        <v>19</v>
      </c>
      <c r="N19" s="62">
        <v>17</v>
      </c>
      <c r="O19" s="57">
        <v>10</v>
      </c>
      <c r="P19" s="62">
        <f>VLOOKUP(B19,'[5]D16QX'!$B$3:$I$30,8)</f>
        <v>0</v>
      </c>
      <c r="Q19" s="62"/>
      <c r="R19" s="62">
        <v>10</v>
      </c>
      <c r="S19" s="57"/>
      <c r="T19" s="57">
        <v>2</v>
      </c>
      <c r="U19" s="57"/>
      <c r="V19" s="57"/>
      <c r="W19" s="57">
        <f t="shared" si="3"/>
        <v>75</v>
      </c>
      <c r="X19" s="71" t="str">
        <f t="shared" si="4"/>
        <v>Khá</v>
      </c>
      <c r="Y19" s="58">
        <f t="shared" si="5"/>
        <v>71</v>
      </c>
      <c r="Z19" s="71" t="str">
        <f t="shared" si="6"/>
        <v>Khá</v>
      </c>
      <c r="AA19" s="59"/>
      <c r="AD19" s="27"/>
      <c r="AE19" s="27"/>
      <c r="AF19" s="27"/>
      <c r="AG19" s="27"/>
    </row>
    <row r="20" spans="1:33" s="104" customFormat="1" ht="18" customHeight="1">
      <c r="A20" s="98">
        <v>16</v>
      </c>
      <c r="B20" s="98" t="s">
        <v>320</v>
      </c>
      <c r="C20" s="99" t="s">
        <v>238</v>
      </c>
      <c r="D20" s="99" t="s">
        <v>65</v>
      </c>
      <c r="E20" s="100">
        <v>0</v>
      </c>
      <c r="F20" s="63">
        <v>3</v>
      </c>
      <c r="G20" s="62" t="str">
        <f>VLOOKUP(B20,'[2]Sheet1'!$D$24:$U$53,18,0)</f>
        <v>0</v>
      </c>
      <c r="H20" s="101">
        <f t="shared" si="0"/>
        <v>3</v>
      </c>
      <c r="I20" s="101">
        <v>25</v>
      </c>
      <c r="J20" s="62">
        <v>15</v>
      </c>
      <c r="K20" s="101">
        <v>0</v>
      </c>
      <c r="L20" s="101">
        <f t="shared" si="2"/>
        <v>0</v>
      </c>
      <c r="M20" s="101">
        <v>0</v>
      </c>
      <c r="N20" s="62">
        <v>17</v>
      </c>
      <c r="O20" s="101"/>
      <c r="P20" s="62">
        <f>VLOOKUP(B20,'[5]D16QX'!$B$3:$I$30,8)</f>
        <v>2</v>
      </c>
      <c r="Q20" s="62"/>
      <c r="R20" s="62">
        <f>P20+Q20</f>
        <v>2</v>
      </c>
      <c r="S20" s="101"/>
      <c r="T20" s="101"/>
      <c r="U20" s="101"/>
      <c r="V20" s="101"/>
      <c r="W20" s="101">
        <f t="shared" si="3"/>
        <v>25</v>
      </c>
      <c r="X20" s="71" t="str">
        <f t="shared" si="4"/>
        <v>Kém</v>
      </c>
      <c r="Y20" s="102">
        <f t="shared" si="5"/>
        <v>37</v>
      </c>
      <c r="Z20" s="71" t="str">
        <f t="shared" si="6"/>
        <v>Yếu</v>
      </c>
      <c r="AA20" s="103"/>
      <c r="AD20" s="105"/>
      <c r="AE20" s="105"/>
      <c r="AF20" s="105"/>
      <c r="AG20" s="105"/>
    </row>
    <row r="21" spans="1:33" ht="18" customHeight="1">
      <c r="A21" s="28">
        <v>17</v>
      </c>
      <c r="B21" s="28" t="s">
        <v>321</v>
      </c>
      <c r="C21" s="72" t="s">
        <v>322</v>
      </c>
      <c r="D21" s="72" t="s">
        <v>323</v>
      </c>
      <c r="E21" s="25">
        <v>15</v>
      </c>
      <c r="F21" s="63">
        <v>3</v>
      </c>
      <c r="G21" s="62" t="str">
        <f>VLOOKUP(B21,'[2]Sheet1'!$D$24:$U$53,18,0)</f>
        <v>10</v>
      </c>
      <c r="H21" s="62">
        <f t="shared" si="0"/>
        <v>13</v>
      </c>
      <c r="I21" s="62">
        <v>25</v>
      </c>
      <c r="J21" s="62">
        <f t="shared" si="1"/>
        <v>25</v>
      </c>
      <c r="K21" s="57">
        <v>13</v>
      </c>
      <c r="L21" s="57">
        <f t="shared" si="2"/>
        <v>13</v>
      </c>
      <c r="M21" s="57">
        <v>19</v>
      </c>
      <c r="N21" s="62">
        <v>17</v>
      </c>
      <c r="O21" s="57"/>
      <c r="P21" s="62">
        <f>VLOOKUP(B21,'[5]D16QX'!$B$3:$I$30,8)</f>
        <v>1</v>
      </c>
      <c r="Q21" s="62"/>
      <c r="R21" s="62">
        <v>3</v>
      </c>
      <c r="S21" s="57"/>
      <c r="T21" s="57">
        <v>-5</v>
      </c>
      <c r="U21" s="57"/>
      <c r="V21" s="57"/>
      <c r="W21" s="57">
        <f t="shared" si="3"/>
        <v>72</v>
      </c>
      <c r="X21" s="71" t="str">
        <f t="shared" si="4"/>
        <v>Khá</v>
      </c>
      <c r="Y21" s="58">
        <f t="shared" si="5"/>
        <v>66</v>
      </c>
      <c r="Z21" s="71" t="str">
        <f t="shared" si="6"/>
        <v>Khá</v>
      </c>
      <c r="AA21" s="59"/>
      <c r="AD21" s="27"/>
      <c r="AE21" s="27"/>
      <c r="AF21" s="27"/>
      <c r="AG21" s="27"/>
    </row>
    <row r="22" spans="1:33" ht="18" customHeight="1">
      <c r="A22" s="28">
        <v>18</v>
      </c>
      <c r="B22" s="28" t="s">
        <v>324</v>
      </c>
      <c r="C22" s="72" t="s">
        <v>325</v>
      </c>
      <c r="D22" s="72" t="s">
        <v>326</v>
      </c>
      <c r="E22" s="25">
        <v>13</v>
      </c>
      <c r="F22" s="63">
        <v>3</v>
      </c>
      <c r="G22" s="62" t="str">
        <f>VLOOKUP(B22,'[2]Sheet1'!$D$24:$U$53,18,0)</f>
        <v>0</v>
      </c>
      <c r="H22" s="62">
        <f t="shared" si="0"/>
        <v>3</v>
      </c>
      <c r="I22" s="62">
        <v>25</v>
      </c>
      <c r="J22" s="62">
        <f t="shared" si="1"/>
        <v>25</v>
      </c>
      <c r="K22" s="57">
        <v>10</v>
      </c>
      <c r="L22" s="57">
        <f t="shared" si="2"/>
        <v>10</v>
      </c>
      <c r="M22" s="57">
        <v>16</v>
      </c>
      <c r="N22" s="62">
        <v>17</v>
      </c>
      <c r="O22" s="57"/>
      <c r="P22" s="62">
        <f>VLOOKUP(B22,'[5]D16QX'!$B$3:$I$30,8)</f>
        <v>2</v>
      </c>
      <c r="Q22" s="62"/>
      <c r="R22" s="62">
        <v>4</v>
      </c>
      <c r="S22" s="57"/>
      <c r="T22" s="57"/>
      <c r="U22" s="57"/>
      <c r="V22" s="57"/>
      <c r="W22" s="57">
        <f t="shared" si="3"/>
        <v>64</v>
      </c>
      <c r="X22" s="71" t="str">
        <f t="shared" si="4"/>
        <v>TB</v>
      </c>
      <c r="Y22" s="58">
        <f t="shared" si="5"/>
        <v>59</v>
      </c>
      <c r="Z22" s="71" t="str">
        <f t="shared" si="6"/>
        <v>TB</v>
      </c>
      <c r="AA22" s="59"/>
      <c r="AD22" s="27"/>
      <c r="AE22" s="27"/>
      <c r="AF22" s="27"/>
      <c r="AG22" s="27"/>
    </row>
    <row r="23" spans="1:33" ht="18" customHeight="1">
      <c r="A23" s="28">
        <v>19</v>
      </c>
      <c r="B23" s="28" t="s">
        <v>327</v>
      </c>
      <c r="C23" s="72" t="s">
        <v>328</v>
      </c>
      <c r="D23" s="72" t="s">
        <v>329</v>
      </c>
      <c r="E23" s="25">
        <v>18</v>
      </c>
      <c r="F23" s="110">
        <v>6</v>
      </c>
      <c r="G23" s="62" t="str">
        <f>VLOOKUP(B23,'[2]Sheet1'!$D$24:$U$53,18,0)</f>
        <v>10</v>
      </c>
      <c r="H23" s="62">
        <f t="shared" si="0"/>
        <v>16</v>
      </c>
      <c r="I23" s="62">
        <v>25</v>
      </c>
      <c r="J23" s="62">
        <f t="shared" si="1"/>
        <v>25</v>
      </c>
      <c r="K23" s="57">
        <v>12</v>
      </c>
      <c r="L23" s="57">
        <f t="shared" si="2"/>
        <v>12</v>
      </c>
      <c r="M23" s="57">
        <v>21</v>
      </c>
      <c r="N23" s="62">
        <v>17</v>
      </c>
      <c r="O23" s="57"/>
      <c r="P23" s="62">
        <f>VLOOKUP(B23,'[5]D16QX'!$B$3:$I$30,8)</f>
        <v>1</v>
      </c>
      <c r="Q23" s="62"/>
      <c r="R23" s="62">
        <v>3</v>
      </c>
      <c r="S23" s="57"/>
      <c r="T23" s="57">
        <v>5</v>
      </c>
      <c r="U23" s="57"/>
      <c r="V23" s="57"/>
      <c r="W23" s="57">
        <f t="shared" si="3"/>
        <v>76</v>
      </c>
      <c r="X23" s="71" t="str">
        <f t="shared" si="4"/>
        <v>Khá</v>
      </c>
      <c r="Y23" s="58">
        <f t="shared" si="5"/>
        <v>78</v>
      </c>
      <c r="Z23" s="71" t="str">
        <f t="shared" si="6"/>
        <v>Khá</v>
      </c>
      <c r="AA23" s="59"/>
      <c r="AD23" s="27"/>
      <c r="AE23" s="27"/>
      <c r="AF23" s="27"/>
      <c r="AG23" s="27"/>
    </row>
    <row r="24" spans="1:33" ht="18" customHeight="1">
      <c r="A24" s="28">
        <v>20</v>
      </c>
      <c r="B24" s="28" t="s">
        <v>330</v>
      </c>
      <c r="C24" s="72" t="s">
        <v>331</v>
      </c>
      <c r="D24" s="72" t="s">
        <v>332</v>
      </c>
      <c r="E24" s="25">
        <v>18</v>
      </c>
      <c r="F24" s="110">
        <v>6</v>
      </c>
      <c r="G24" s="62" t="str">
        <f>VLOOKUP(B24,'[2]Sheet1'!$D$24:$U$53,18,0)</f>
        <v>10</v>
      </c>
      <c r="H24" s="62">
        <f t="shared" si="0"/>
        <v>16</v>
      </c>
      <c r="I24" s="62">
        <v>25</v>
      </c>
      <c r="J24" s="62">
        <f t="shared" si="1"/>
        <v>25</v>
      </c>
      <c r="K24" s="57">
        <v>13</v>
      </c>
      <c r="L24" s="57">
        <f t="shared" si="2"/>
        <v>13</v>
      </c>
      <c r="M24" s="57">
        <v>21</v>
      </c>
      <c r="N24" s="62">
        <v>17</v>
      </c>
      <c r="O24" s="57">
        <v>10</v>
      </c>
      <c r="P24" s="62">
        <f>VLOOKUP(B24,'[5]D16QX'!$B$3:$I$30,8)</f>
        <v>1</v>
      </c>
      <c r="Q24" s="62"/>
      <c r="R24" s="62">
        <v>10</v>
      </c>
      <c r="S24" s="57"/>
      <c r="T24" s="57">
        <v>10</v>
      </c>
      <c r="U24" s="57">
        <v>5</v>
      </c>
      <c r="V24" s="57"/>
      <c r="W24" s="57">
        <f t="shared" si="3"/>
        <v>87</v>
      </c>
      <c r="X24" s="71" t="str">
        <f t="shared" si="4"/>
        <v>Tốt</v>
      </c>
      <c r="Y24" s="58">
        <f t="shared" si="5"/>
        <v>96</v>
      </c>
      <c r="Z24" s="71" t="str">
        <f t="shared" si="6"/>
        <v>XS</v>
      </c>
      <c r="AA24" s="59"/>
      <c r="AD24" s="27"/>
      <c r="AE24" s="27"/>
      <c r="AF24" s="27"/>
      <c r="AG24" s="27"/>
    </row>
    <row r="25" spans="1:33" ht="18" customHeight="1">
      <c r="A25" s="28">
        <v>21</v>
      </c>
      <c r="B25" s="28" t="s">
        <v>333</v>
      </c>
      <c r="C25" s="72" t="s">
        <v>334</v>
      </c>
      <c r="D25" s="72" t="s">
        <v>335</v>
      </c>
      <c r="E25" s="25">
        <v>0</v>
      </c>
      <c r="F25" s="63">
        <v>3</v>
      </c>
      <c r="G25" s="62" t="str">
        <f>VLOOKUP(B25,'[2]Sheet1'!$D$24:$U$53,18,0)</f>
        <v>0</v>
      </c>
      <c r="H25" s="62">
        <f t="shared" si="0"/>
        <v>3</v>
      </c>
      <c r="I25" s="62">
        <v>25</v>
      </c>
      <c r="J25" s="62">
        <v>5</v>
      </c>
      <c r="K25" s="57">
        <v>0</v>
      </c>
      <c r="L25" s="57">
        <f t="shared" si="2"/>
        <v>0</v>
      </c>
      <c r="M25" s="57">
        <v>0</v>
      </c>
      <c r="N25" s="62">
        <v>17</v>
      </c>
      <c r="O25" s="57"/>
      <c r="P25" s="62">
        <f>VLOOKUP(B25,'[5]D16QX'!$B$3:$I$30,8)</f>
        <v>1</v>
      </c>
      <c r="Q25" s="62"/>
      <c r="R25" s="62">
        <f>P25+Q25</f>
        <v>1</v>
      </c>
      <c r="S25" s="57"/>
      <c r="T25" s="57"/>
      <c r="U25" s="57"/>
      <c r="V25" s="57"/>
      <c r="W25" s="57">
        <f t="shared" si="3"/>
        <v>25</v>
      </c>
      <c r="X25" s="71" t="str">
        <f t="shared" si="4"/>
        <v>Kém</v>
      </c>
      <c r="Y25" s="58">
        <f t="shared" si="5"/>
        <v>26</v>
      </c>
      <c r="Z25" s="71" t="str">
        <f t="shared" si="6"/>
        <v>Kém</v>
      </c>
      <c r="AA25" s="59"/>
      <c r="AD25" s="27"/>
      <c r="AE25" s="27"/>
      <c r="AF25" s="27"/>
      <c r="AG25" s="27"/>
    </row>
    <row r="26" spans="1:33" ht="18" customHeight="1">
      <c r="A26" s="28">
        <v>22</v>
      </c>
      <c r="B26" s="28" t="s">
        <v>336</v>
      </c>
      <c r="C26" s="72" t="s">
        <v>337</v>
      </c>
      <c r="D26" s="72" t="s">
        <v>338</v>
      </c>
      <c r="E26" s="25">
        <v>13</v>
      </c>
      <c r="F26" s="63">
        <v>3</v>
      </c>
      <c r="G26" s="62" t="str">
        <f>VLOOKUP(B26,'[2]Sheet1'!$D$24:$U$53,18,0)</f>
        <v>8</v>
      </c>
      <c r="H26" s="62">
        <f t="shared" si="0"/>
        <v>11</v>
      </c>
      <c r="I26" s="62">
        <v>25</v>
      </c>
      <c r="J26" s="62">
        <f t="shared" si="1"/>
        <v>25</v>
      </c>
      <c r="K26" s="57">
        <v>13</v>
      </c>
      <c r="L26" s="57">
        <f t="shared" si="2"/>
        <v>13</v>
      </c>
      <c r="M26" s="57">
        <v>17</v>
      </c>
      <c r="N26" s="62">
        <v>17</v>
      </c>
      <c r="O26" s="57"/>
      <c r="P26" s="62">
        <f>VLOOKUP(B26,'[5]D16QX'!$B$3:$I$30,8)</f>
        <v>2</v>
      </c>
      <c r="Q26" s="62"/>
      <c r="R26" s="62">
        <v>4</v>
      </c>
      <c r="S26" s="57"/>
      <c r="T26" s="57"/>
      <c r="U26" s="57">
        <v>5</v>
      </c>
      <c r="V26" s="57"/>
      <c r="W26" s="57">
        <f t="shared" si="3"/>
        <v>68</v>
      </c>
      <c r="X26" s="71" t="str">
        <f t="shared" si="4"/>
        <v>Khá</v>
      </c>
      <c r="Y26" s="58">
        <f t="shared" si="5"/>
        <v>75</v>
      </c>
      <c r="Z26" s="71" t="str">
        <f t="shared" si="6"/>
        <v>Khá</v>
      </c>
      <c r="AA26" s="59"/>
      <c r="AD26" s="27"/>
      <c r="AE26" s="27"/>
      <c r="AF26" s="27"/>
      <c r="AG26" s="27"/>
    </row>
    <row r="27" spans="1:33" ht="18" customHeight="1">
      <c r="A27" s="28">
        <v>23</v>
      </c>
      <c r="B27" s="28" t="s">
        <v>339</v>
      </c>
      <c r="C27" s="72" t="s">
        <v>340</v>
      </c>
      <c r="D27" s="72" t="s">
        <v>341</v>
      </c>
      <c r="E27" s="25">
        <v>11</v>
      </c>
      <c r="F27" s="110">
        <v>6</v>
      </c>
      <c r="G27" s="62" t="str">
        <f>VLOOKUP(B27,'[2]Sheet1'!$D$24:$U$53,18,0)</f>
        <v>0</v>
      </c>
      <c r="H27" s="62">
        <f t="shared" si="0"/>
        <v>6</v>
      </c>
      <c r="I27" s="62">
        <v>25</v>
      </c>
      <c r="J27" s="62">
        <v>15</v>
      </c>
      <c r="K27" s="57">
        <v>13</v>
      </c>
      <c r="L27" s="57">
        <f t="shared" si="2"/>
        <v>13</v>
      </c>
      <c r="M27" s="57">
        <v>19</v>
      </c>
      <c r="N27" s="62">
        <v>17</v>
      </c>
      <c r="O27" s="57"/>
      <c r="P27" s="62">
        <f>VLOOKUP(B27,'[5]D16QX'!$B$3:$I$30,8)</f>
        <v>0</v>
      </c>
      <c r="Q27" s="62"/>
      <c r="R27" s="62">
        <v>2</v>
      </c>
      <c r="S27" s="57"/>
      <c r="T27" s="57">
        <v>2</v>
      </c>
      <c r="U27" s="57"/>
      <c r="V27" s="57"/>
      <c r="W27" s="57">
        <f t="shared" si="3"/>
        <v>68</v>
      </c>
      <c r="X27" s="71" t="str">
        <f t="shared" si="4"/>
        <v>Khá</v>
      </c>
      <c r="Y27" s="58">
        <f t="shared" si="5"/>
        <v>55</v>
      </c>
      <c r="Z27" s="71" t="str">
        <f t="shared" si="6"/>
        <v>TB</v>
      </c>
      <c r="AA27" s="59"/>
      <c r="AD27" s="27"/>
      <c r="AE27" s="27"/>
      <c r="AF27" s="27"/>
      <c r="AG27" s="27"/>
    </row>
    <row r="28" spans="1:33" ht="18" customHeight="1">
      <c r="A28" s="28">
        <v>24</v>
      </c>
      <c r="B28" s="28" t="s">
        <v>342</v>
      </c>
      <c r="C28" s="72" t="s">
        <v>343</v>
      </c>
      <c r="D28" s="72" t="s">
        <v>344</v>
      </c>
      <c r="E28" s="25">
        <v>14</v>
      </c>
      <c r="F28" s="110">
        <v>6</v>
      </c>
      <c r="G28" s="62" t="str">
        <f>VLOOKUP(B28,'[2]Sheet1'!$D$24:$U$53,18,0)</f>
        <v>8</v>
      </c>
      <c r="H28" s="62">
        <f t="shared" si="0"/>
        <v>14</v>
      </c>
      <c r="I28" s="62">
        <v>25</v>
      </c>
      <c r="J28" s="62">
        <f t="shared" si="1"/>
        <v>25</v>
      </c>
      <c r="K28" s="57">
        <v>11</v>
      </c>
      <c r="L28" s="57">
        <f t="shared" si="2"/>
        <v>11</v>
      </c>
      <c r="M28" s="57">
        <v>19</v>
      </c>
      <c r="N28" s="62">
        <v>17</v>
      </c>
      <c r="O28" s="57"/>
      <c r="P28" s="62">
        <f>VLOOKUP(B28,'[5]D16QX'!$B$3:$I$30,8)</f>
        <v>1</v>
      </c>
      <c r="Q28" s="62"/>
      <c r="R28" s="62">
        <v>3</v>
      </c>
      <c r="S28" s="57"/>
      <c r="T28" s="57">
        <v>7</v>
      </c>
      <c r="U28" s="57"/>
      <c r="V28" s="57"/>
      <c r="W28" s="57">
        <f t="shared" si="3"/>
        <v>69</v>
      </c>
      <c r="X28" s="71" t="str">
        <f t="shared" si="4"/>
        <v>Khá</v>
      </c>
      <c r="Y28" s="58">
        <f t="shared" si="5"/>
        <v>77</v>
      </c>
      <c r="Z28" s="71" t="str">
        <f t="shared" si="6"/>
        <v>Khá</v>
      </c>
      <c r="AA28" s="59"/>
      <c r="AD28" s="27"/>
      <c r="AE28" s="27"/>
      <c r="AF28" s="27"/>
      <c r="AG28" s="27"/>
    </row>
    <row r="29" spans="1:33" ht="18" customHeight="1">
      <c r="A29" s="28">
        <v>25</v>
      </c>
      <c r="B29" s="28" t="s">
        <v>345</v>
      </c>
      <c r="C29" s="72" t="s">
        <v>346</v>
      </c>
      <c r="D29" s="72" t="s">
        <v>265</v>
      </c>
      <c r="E29" s="25">
        <v>16</v>
      </c>
      <c r="F29" s="110">
        <v>6</v>
      </c>
      <c r="G29" s="62" t="str">
        <f>VLOOKUP(B29,'[2]Sheet1'!$D$24:$U$53,18,0)</f>
        <v>8</v>
      </c>
      <c r="H29" s="62">
        <f t="shared" si="0"/>
        <v>14</v>
      </c>
      <c r="I29" s="62">
        <v>25</v>
      </c>
      <c r="J29" s="62">
        <f t="shared" si="1"/>
        <v>25</v>
      </c>
      <c r="K29" s="57">
        <v>9</v>
      </c>
      <c r="L29" s="57">
        <f t="shared" si="2"/>
        <v>9</v>
      </c>
      <c r="M29" s="57">
        <v>21</v>
      </c>
      <c r="N29" s="62">
        <v>17</v>
      </c>
      <c r="O29" s="57"/>
      <c r="P29" s="62">
        <f>VLOOKUP(B29,'[5]D16QX'!$B$3:$I$30,8)</f>
        <v>2</v>
      </c>
      <c r="Q29" s="62"/>
      <c r="R29" s="62">
        <v>6</v>
      </c>
      <c r="S29" s="57"/>
      <c r="T29" s="57"/>
      <c r="U29" s="57">
        <v>5</v>
      </c>
      <c r="V29" s="57"/>
      <c r="W29" s="57">
        <f t="shared" si="3"/>
        <v>71</v>
      </c>
      <c r="X29" s="71" t="str">
        <f t="shared" si="4"/>
        <v>Khá</v>
      </c>
      <c r="Y29" s="58">
        <f t="shared" si="5"/>
        <v>76</v>
      </c>
      <c r="Z29" s="71" t="str">
        <f t="shared" si="6"/>
        <v>Khá</v>
      </c>
      <c r="AA29" s="59"/>
      <c r="AD29" s="27"/>
      <c r="AE29" s="27"/>
      <c r="AF29" s="27"/>
      <c r="AG29" s="27"/>
    </row>
    <row r="30" spans="1:33" ht="18" customHeight="1">
      <c r="A30" s="28">
        <v>26</v>
      </c>
      <c r="B30" s="28" t="s">
        <v>347</v>
      </c>
      <c r="C30" s="72" t="s">
        <v>348</v>
      </c>
      <c r="D30" s="72" t="s">
        <v>163</v>
      </c>
      <c r="E30" s="25">
        <v>11</v>
      </c>
      <c r="F30" s="63">
        <v>3</v>
      </c>
      <c r="G30" s="62" t="str">
        <f>VLOOKUP(B30,'[2]Sheet1'!$D$24:$U$53,18,0)</f>
        <v>8</v>
      </c>
      <c r="H30" s="62">
        <f t="shared" si="0"/>
        <v>11</v>
      </c>
      <c r="I30" s="62">
        <v>25</v>
      </c>
      <c r="J30" s="62">
        <f t="shared" si="1"/>
        <v>25</v>
      </c>
      <c r="K30" s="57">
        <v>13</v>
      </c>
      <c r="L30" s="57">
        <f t="shared" si="2"/>
        <v>13</v>
      </c>
      <c r="M30" s="57">
        <v>21</v>
      </c>
      <c r="N30" s="62">
        <v>17</v>
      </c>
      <c r="O30" s="57">
        <v>5</v>
      </c>
      <c r="P30" s="62">
        <f>VLOOKUP(B30,'[5]D16QX'!$B$3:$I$30,8)</f>
        <v>1</v>
      </c>
      <c r="Q30" s="62"/>
      <c r="R30" s="62">
        <v>6</v>
      </c>
      <c r="S30" s="57"/>
      <c r="T30" s="57"/>
      <c r="U30" s="57">
        <v>5</v>
      </c>
      <c r="V30" s="57"/>
      <c r="W30" s="57">
        <f t="shared" si="3"/>
        <v>75</v>
      </c>
      <c r="X30" s="71" t="str">
        <f t="shared" si="4"/>
        <v>Khá</v>
      </c>
      <c r="Y30" s="58">
        <f t="shared" si="5"/>
        <v>77</v>
      </c>
      <c r="Z30" s="71" t="str">
        <f t="shared" si="6"/>
        <v>Khá</v>
      </c>
      <c r="AA30" s="59" t="s">
        <v>177</v>
      </c>
      <c r="AD30" s="27"/>
      <c r="AE30" s="27"/>
      <c r="AF30" s="27"/>
      <c r="AG30" s="27"/>
    </row>
    <row r="31" spans="1:33" ht="18" customHeight="1">
      <c r="A31" s="28">
        <v>27</v>
      </c>
      <c r="B31" s="28" t="s">
        <v>349</v>
      </c>
      <c r="C31" s="72" t="s">
        <v>350</v>
      </c>
      <c r="D31" s="72" t="s">
        <v>351</v>
      </c>
      <c r="E31" s="25">
        <v>18</v>
      </c>
      <c r="F31" s="110">
        <v>6</v>
      </c>
      <c r="G31" s="62" t="str">
        <f>VLOOKUP(B31,'[2]Sheet1'!$D$24:$U$53,18,0)</f>
        <v>10</v>
      </c>
      <c r="H31" s="62">
        <f t="shared" si="0"/>
        <v>16</v>
      </c>
      <c r="I31" s="62">
        <v>25</v>
      </c>
      <c r="J31" s="62">
        <f t="shared" si="1"/>
        <v>25</v>
      </c>
      <c r="K31" s="57">
        <v>13</v>
      </c>
      <c r="L31" s="57">
        <f t="shared" si="2"/>
        <v>13</v>
      </c>
      <c r="M31" s="57">
        <v>19</v>
      </c>
      <c r="N31" s="62">
        <v>17</v>
      </c>
      <c r="O31" s="57"/>
      <c r="P31" s="62">
        <f>VLOOKUP(B31,'[5]D16QX'!$B$3:$I$30,8)</f>
        <v>1</v>
      </c>
      <c r="Q31" s="62"/>
      <c r="R31" s="62">
        <v>3</v>
      </c>
      <c r="S31" s="57"/>
      <c r="T31" s="57">
        <v>2</v>
      </c>
      <c r="U31" s="57"/>
      <c r="V31" s="57"/>
      <c r="W31" s="57">
        <f t="shared" si="3"/>
        <v>75</v>
      </c>
      <c r="X31" s="71" t="str">
        <f t="shared" si="4"/>
        <v>Khá</v>
      </c>
      <c r="Y31" s="58">
        <f t="shared" si="5"/>
        <v>76</v>
      </c>
      <c r="Z31" s="71" t="str">
        <f t="shared" si="6"/>
        <v>Khá</v>
      </c>
      <c r="AA31" s="59"/>
      <c r="AD31" s="27"/>
      <c r="AE31" s="27"/>
      <c r="AF31" s="27"/>
      <c r="AG31" s="27"/>
    </row>
    <row r="32" spans="1:33" ht="18" customHeight="1">
      <c r="A32" s="28">
        <v>28</v>
      </c>
      <c r="B32" s="28" t="s">
        <v>352</v>
      </c>
      <c r="C32" s="72" t="s">
        <v>353</v>
      </c>
      <c r="D32" s="72" t="s">
        <v>354</v>
      </c>
      <c r="E32" s="25">
        <v>11</v>
      </c>
      <c r="F32" s="63">
        <v>3</v>
      </c>
      <c r="G32" s="62" t="str">
        <f>VLOOKUP(B32,'[2]Sheet1'!$D$24:$U$53,18,0)</f>
        <v>0</v>
      </c>
      <c r="H32" s="62">
        <f t="shared" si="0"/>
        <v>3</v>
      </c>
      <c r="I32" s="62">
        <v>25</v>
      </c>
      <c r="J32" s="62">
        <f t="shared" si="1"/>
        <v>25</v>
      </c>
      <c r="K32" s="57">
        <v>10</v>
      </c>
      <c r="L32" s="57">
        <f t="shared" si="2"/>
        <v>10</v>
      </c>
      <c r="M32" s="57">
        <v>19</v>
      </c>
      <c r="N32" s="62">
        <v>17</v>
      </c>
      <c r="O32" s="57"/>
      <c r="P32" s="62">
        <f>VLOOKUP(B32,'[5]D16QX'!$B$3:$I$30,8)</f>
        <v>1</v>
      </c>
      <c r="Q32" s="62"/>
      <c r="R32" s="62">
        <f>P32+Q32</f>
        <v>1</v>
      </c>
      <c r="S32" s="57"/>
      <c r="T32" s="57"/>
      <c r="U32" s="57"/>
      <c r="V32" s="57"/>
      <c r="W32" s="57">
        <f t="shared" si="3"/>
        <v>65</v>
      </c>
      <c r="X32" s="71" t="str">
        <f t="shared" si="4"/>
        <v>Khá</v>
      </c>
      <c r="Y32" s="58">
        <f t="shared" si="5"/>
        <v>56</v>
      </c>
      <c r="Z32" s="71" t="str">
        <f t="shared" si="6"/>
        <v>TB</v>
      </c>
      <c r="AA32" s="59"/>
      <c r="AD32" s="27"/>
      <c r="AE32" s="27"/>
      <c r="AF32" s="27"/>
      <c r="AG32" s="27"/>
    </row>
    <row r="33" spans="1:33" ht="18" customHeight="1">
      <c r="A33" s="28">
        <v>29</v>
      </c>
      <c r="B33" s="28" t="s">
        <v>355</v>
      </c>
      <c r="C33" s="72" t="s">
        <v>92</v>
      </c>
      <c r="D33" s="72" t="s">
        <v>125</v>
      </c>
      <c r="E33" s="25">
        <v>15</v>
      </c>
      <c r="F33" s="110">
        <v>6</v>
      </c>
      <c r="G33" s="62" t="str">
        <f>VLOOKUP(B33,'[2]Sheet1'!$D$24:$U$53,18,0)</f>
        <v>10</v>
      </c>
      <c r="H33" s="62">
        <f t="shared" si="0"/>
        <v>16</v>
      </c>
      <c r="I33" s="62">
        <v>25</v>
      </c>
      <c r="J33" s="62">
        <f t="shared" si="1"/>
        <v>25</v>
      </c>
      <c r="K33" s="57">
        <v>11</v>
      </c>
      <c r="L33" s="57">
        <f t="shared" si="2"/>
        <v>11</v>
      </c>
      <c r="M33" s="57">
        <v>19</v>
      </c>
      <c r="N33" s="62">
        <v>17</v>
      </c>
      <c r="O33" s="57"/>
      <c r="P33" s="62">
        <f>VLOOKUP(B33,'[5]D16QX'!$B$3:$I$30,8)</f>
        <v>0</v>
      </c>
      <c r="Q33" s="62"/>
      <c r="R33" s="62">
        <v>2</v>
      </c>
      <c r="S33" s="57"/>
      <c r="T33" s="57">
        <v>2</v>
      </c>
      <c r="U33" s="57"/>
      <c r="V33" s="57"/>
      <c r="W33" s="57">
        <f t="shared" si="3"/>
        <v>70</v>
      </c>
      <c r="X33" s="71" t="str">
        <f t="shared" si="4"/>
        <v>Khá</v>
      </c>
      <c r="Y33" s="58">
        <f t="shared" si="5"/>
        <v>73</v>
      </c>
      <c r="Z33" s="71" t="str">
        <f t="shared" si="6"/>
        <v>Khá</v>
      </c>
      <c r="AA33" s="59"/>
      <c r="AD33" s="27"/>
      <c r="AE33" s="27"/>
      <c r="AF33" s="27"/>
      <c r="AG33" s="27"/>
    </row>
    <row r="34" spans="1:33" ht="18" customHeight="1">
      <c r="A34" s="28">
        <v>30</v>
      </c>
      <c r="B34" s="28" t="s">
        <v>356</v>
      </c>
      <c r="C34" s="72" t="s">
        <v>221</v>
      </c>
      <c r="D34" s="72" t="s">
        <v>357</v>
      </c>
      <c r="E34" s="25">
        <v>18</v>
      </c>
      <c r="F34" s="63">
        <v>6</v>
      </c>
      <c r="G34" s="62" t="str">
        <f>VLOOKUP(B34,'[2]Sheet1'!$D$24:$U$53,18,0)</f>
        <v>12</v>
      </c>
      <c r="H34" s="62">
        <f t="shared" si="0"/>
        <v>18</v>
      </c>
      <c r="I34" s="62">
        <v>25</v>
      </c>
      <c r="J34" s="62">
        <f t="shared" si="1"/>
        <v>25</v>
      </c>
      <c r="K34" s="57">
        <v>13</v>
      </c>
      <c r="L34" s="57">
        <f t="shared" si="2"/>
        <v>13</v>
      </c>
      <c r="M34" s="57">
        <v>21</v>
      </c>
      <c r="N34" s="62">
        <v>17</v>
      </c>
      <c r="O34" s="57">
        <v>7</v>
      </c>
      <c r="P34" s="62">
        <f>VLOOKUP(B34,'[5]D16QX'!$B$3:$I$30,8)</f>
        <v>1</v>
      </c>
      <c r="Q34" s="62"/>
      <c r="R34" s="62">
        <v>8</v>
      </c>
      <c r="S34" s="57"/>
      <c r="T34" s="57">
        <v>10</v>
      </c>
      <c r="U34" s="57">
        <v>5</v>
      </c>
      <c r="V34" s="57"/>
      <c r="W34" s="57">
        <f t="shared" si="3"/>
        <v>84</v>
      </c>
      <c r="X34" s="71" t="str">
        <f t="shared" si="4"/>
        <v>Tốt</v>
      </c>
      <c r="Y34" s="58">
        <f t="shared" si="5"/>
        <v>96</v>
      </c>
      <c r="Z34" s="71" t="str">
        <f t="shared" si="6"/>
        <v>XS</v>
      </c>
      <c r="AA34" s="59" t="s">
        <v>176</v>
      </c>
      <c r="AD34" s="27"/>
      <c r="AE34" s="27"/>
      <c r="AF34" s="27"/>
      <c r="AG34" s="27"/>
    </row>
    <row r="35" spans="1:27" s="65" customFormat="1" ht="18" customHeight="1">
      <c r="A35" s="77"/>
      <c r="B35" s="77"/>
      <c r="C35" s="78"/>
      <c r="D35" s="78"/>
      <c r="E35" s="81"/>
      <c r="F35" s="81"/>
      <c r="G35" s="97"/>
      <c r="H35" s="97"/>
      <c r="I35" s="75"/>
      <c r="J35" s="97"/>
      <c r="K35" s="97"/>
      <c r="L35" s="75"/>
      <c r="M35" s="75"/>
      <c r="N35" s="79"/>
      <c r="O35" s="80"/>
      <c r="P35" s="80"/>
      <c r="Q35" s="80"/>
      <c r="R35" s="80"/>
      <c r="S35" s="80"/>
      <c r="T35" s="80"/>
      <c r="U35" s="113" t="s">
        <v>46</v>
      </c>
      <c r="V35" s="113"/>
      <c r="W35" s="113"/>
      <c r="X35" s="113"/>
      <c r="Y35" s="113"/>
      <c r="Z35" s="113"/>
      <c r="AA35" s="113"/>
    </row>
    <row r="36" spans="1:35" s="24" customFormat="1" ht="18.75" customHeight="1">
      <c r="A36" s="2"/>
      <c r="B36" s="34" t="s">
        <v>42</v>
      </c>
      <c r="C36" s="18"/>
      <c r="D36" s="35"/>
      <c r="E36" s="82" t="s">
        <v>16</v>
      </c>
      <c r="F36" s="83" t="str">
        <f>E36</f>
        <v>BẢNG TỔNG HỢP</v>
      </c>
      <c r="G36" s="84"/>
      <c r="H36" s="85"/>
      <c r="I36" s="86"/>
      <c r="J36" s="85"/>
      <c r="K36" s="85"/>
      <c r="L36" s="85"/>
      <c r="M36" s="79"/>
      <c r="N36" s="33"/>
      <c r="O36" s="3"/>
      <c r="P36" s="3"/>
      <c r="Q36" s="3"/>
      <c r="R36" s="5"/>
      <c r="S36" s="5"/>
      <c r="T36" s="5"/>
      <c r="U36" s="87"/>
      <c r="V36" s="87"/>
      <c r="W36" s="2"/>
      <c r="X36" s="88"/>
      <c r="Y36" s="74" t="s">
        <v>47</v>
      </c>
      <c r="Z36" s="89"/>
      <c r="AA36" s="36"/>
      <c r="AB36" s="2"/>
      <c r="AC36" s="36"/>
      <c r="AD36" s="37"/>
      <c r="AE36" s="37"/>
      <c r="AF36" s="38"/>
      <c r="AG36" s="38"/>
      <c r="AH36" s="38"/>
      <c r="AI36" s="38"/>
    </row>
    <row r="37" spans="1:35" s="24" customFormat="1" ht="18.75" customHeight="1">
      <c r="A37" s="19"/>
      <c r="D37" s="23" t="s">
        <v>36</v>
      </c>
      <c r="E37" s="39" t="s">
        <v>33</v>
      </c>
      <c r="F37" s="20" t="s">
        <v>17</v>
      </c>
      <c r="G37" s="69" t="s">
        <v>10</v>
      </c>
      <c r="H37" s="21" t="s">
        <v>11</v>
      </c>
      <c r="I37" s="21" t="s">
        <v>3</v>
      </c>
      <c r="J37" s="21" t="s">
        <v>12</v>
      </c>
      <c r="K37" s="21" t="s">
        <v>13</v>
      </c>
      <c r="L37" s="21" t="s">
        <v>40</v>
      </c>
      <c r="M37" s="76"/>
      <c r="AA37" s="67"/>
      <c r="AB37" s="22"/>
      <c r="AC37" s="40"/>
      <c r="AD37" s="41"/>
      <c r="AE37" s="42"/>
      <c r="AF37" s="38"/>
      <c r="AG37" s="38"/>
      <c r="AH37" s="38"/>
      <c r="AI37" s="38"/>
    </row>
    <row r="38" spans="1:35" s="24" customFormat="1" ht="18.75" customHeight="1">
      <c r="A38" s="19"/>
      <c r="C38" s="43"/>
      <c r="D38" s="23" t="s">
        <v>35</v>
      </c>
      <c r="E38" s="44">
        <f>COUNTIF($Z$5:$Z$34,"XS")</f>
        <v>3</v>
      </c>
      <c r="F38" s="44">
        <f>COUNTIF($Z$5:$Z$34,"Tốt")</f>
        <v>4</v>
      </c>
      <c r="G38" s="70">
        <f>COUNTIF($Z$5:$Z$34,"Khá")</f>
        <v>15</v>
      </c>
      <c r="H38" s="44">
        <f>COUNTIF($Z$5:$Z$34,"TBK")</f>
        <v>0</v>
      </c>
      <c r="I38" s="44">
        <f>COUNTIF($Z$5:$Z$34,"TB")</f>
        <v>6</v>
      </c>
      <c r="J38" s="44">
        <f>COUNTIF($Z$5:$Z$34,"Yếu")</f>
        <v>1</v>
      </c>
      <c r="K38" s="44">
        <f>COUNTIF($Z$5:$Z$34,"Kém")</f>
        <v>1</v>
      </c>
      <c r="L38" s="45">
        <f>E38+F38+G38+H38+I38+J38+K38</f>
        <v>30</v>
      </c>
      <c r="M38" s="76"/>
      <c r="N38" s="46"/>
      <c r="O38" s="47"/>
      <c r="P38" s="47"/>
      <c r="Q38" s="47"/>
      <c r="X38" s="48"/>
      <c r="Z38" s="43"/>
      <c r="AA38" s="67"/>
      <c r="AB38" s="49"/>
      <c r="AC38" s="40"/>
      <c r="AD38" s="41"/>
      <c r="AE38" s="42"/>
      <c r="AF38" s="38"/>
      <c r="AG38" s="38"/>
      <c r="AH38" s="38"/>
      <c r="AI38" s="38"/>
    </row>
    <row r="39" spans="1:35" ht="18.75" customHeight="1">
      <c r="A39" s="114" t="s">
        <v>169</v>
      </c>
      <c r="B39" s="114"/>
      <c r="C39" s="50"/>
      <c r="D39" s="51" t="s">
        <v>34</v>
      </c>
      <c r="E39" s="52">
        <f>E38/38%</f>
        <v>7.894736842105263</v>
      </c>
      <c r="F39" s="52">
        <f aca="true" t="shared" si="7" ref="F39:K39">F38/38%</f>
        <v>10.526315789473685</v>
      </c>
      <c r="G39" s="52">
        <f t="shared" si="7"/>
        <v>39.473684210526315</v>
      </c>
      <c r="H39" s="52">
        <f t="shared" si="7"/>
        <v>0</v>
      </c>
      <c r="I39" s="52">
        <f t="shared" si="7"/>
        <v>15.789473684210526</v>
      </c>
      <c r="J39" s="52">
        <f t="shared" si="7"/>
        <v>2.6315789473684212</v>
      </c>
      <c r="K39" s="52">
        <f t="shared" si="7"/>
        <v>2.6315789473684212</v>
      </c>
      <c r="L39" s="53">
        <f>E39+F39+G39+H39+I39+J39+K39</f>
        <v>78.94736842105263</v>
      </c>
      <c r="M39" s="76"/>
      <c r="N39" s="46"/>
      <c r="O39" s="47"/>
      <c r="P39" s="47"/>
      <c r="Q39" s="47"/>
      <c r="R39" s="24"/>
      <c r="S39" s="24"/>
      <c r="T39" s="24"/>
      <c r="U39" s="24"/>
      <c r="V39" s="24"/>
      <c r="W39" s="24"/>
      <c r="X39" s="114" t="s">
        <v>48</v>
      </c>
      <c r="Y39" s="114"/>
      <c r="Z39" s="114"/>
      <c r="AA39" s="67"/>
      <c r="AB39" s="41"/>
      <c r="AC39" s="30"/>
      <c r="AD39" s="31"/>
      <c r="AE39" s="32"/>
      <c r="AF39" s="33"/>
      <c r="AG39" s="33"/>
      <c r="AH39" s="33"/>
      <c r="AI39" s="33"/>
    </row>
    <row r="40" ht="21" customHeight="1"/>
    <row r="41" spans="23:26" ht="21" customHeight="1">
      <c r="W41" s="125"/>
      <c r="X41" s="125"/>
      <c r="Y41" s="125"/>
      <c r="Z41" s="125"/>
    </row>
    <row r="42" ht="21" customHeight="1"/>
    <row r="43" ht="21" customHeight="1"/>
    <row r="44" ht="21" customHeight="1"/>
    <row r="45" ht="21" customHeight="1"/>
  </sheetData>
  <sheetProtection/>
  <mergeCells count="18">
    <mergeCell ref="AD5:AG5"/>
    <mergeCell ref="A1:AC1"/>
    <mergeCell ref="A2:AC2"/>
    <mergeCell ref="A3:A4"/>
    <mergeCell ref="B3:B4"/>
    <mergeCell ref="C3:C4"/>
    <mergeCell ref="D3:D4"/>
    <mergeCell ref="E3:H3"/>
    <mergeCell ref="I3:J3"/>
    <mergeCell ref="K3:L3"/>
    <mergeCell ref="U35:AA35"/>
    <mergeCell ref="A39:B39"/>
    <mergeCell ref="X39:Z39"/>
    <mergeCell ref="W41:Z41"/>
    <mergeCell ref="W3:Z3"/>
    <mergeCell ref="AA3:AA4"/>
    <mergeCell ref="M3:N3"/>
    <mergeCell ref="O3:T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COMPUTER</cp:lastModifiedBy>
  <cp:lastPrinted>2019-01-18T03:29:42Z</cp:lastPrinted>
  <dcterms:created xsi:type="dcterms:W3CDTF">2001-01-08T20:22:33Z</dcterms:created>
  <dcterms:modified xsi:type="dcterms:W3CDTF">2019-01-30T08:12:05Z</dcterms:modified>
  <cp:category/>
  <cp:version/>
  <cp:contentType/>
  <cp:contentStatus/>
</cp:coreProperties>
</file>